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産業建設部下水道課\【業務係共通フォルダ】\020浄化槽関係\14経営戦略・公営企業改革\R4年度\R5.1.12経営比較分析\03伊予市\"/>
    </mc:Choice>
  </mc:AlternateContent>
  <xr:revisionPtr revIDLastSave="0" documentId="13_ncr:1_{CB24D8F7-3B18-49E5-A8A7-7EC0493F9CA4}" xr6:coauthVersionLast="36" xr6:coauthVersionMax="36" xr10:uidLastSave="{00000000-0000-0000-0000-000000000000}"/>
  <workbookProtection workbookAlgorithmName="SHA-512" workbookHashValue="jpT/fkkFkewOZaOGR/zphlDzRtJFiJtI6cxRqBgCzy6v71AlJrl9muzqkX5rhy47mVbeBfMHWkZjpjUVSK3mlw==" workbookSaltValue="w73uUOhUmUvVr3PhsfH+S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L10" i="4"/>
  <c r="W10" i="4"/>
  <c r="I10" i="4"/>
  <c r="AL8" i="4"/>
  <c r="P8" i="4"/>
</calcChain>
</file>

<file path=xl/sharedStrings.xml><?xml version="1.0" encoding="utf-8"?>
<sst xmlns="http://schemas.openxmlformats.org/spreadsheetml/2006/main" count="247" uniqueCount="121">
  <si>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</si>
  <si>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</si>
  <si>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</si>
  <si>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</si>
  <si>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</si>
  <si>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</si>
  <si>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</si>
  <si>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</si>
  <si>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</si>
  <si>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</si>
  <si>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</si>
  <si>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</si>
  <si>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</si>
  <si>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</si>
  <si>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</si>
  <si>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</si>
  <si>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</si>
  <si>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</si>
  <si>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</si>
  <si>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</si>
  <si>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</si>
  <si>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</si>
  <si>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</si>
  <si>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</si>
  <si>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</si>
  <si>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</si>
  <si>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</si>
  <si>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</si>
  <si>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</si>
  <si>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</si>
  <si>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</si>
  <si>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</si>
  <si>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</si>
  <si>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</si>
  <si>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</si>
  <si>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</si>
  <si>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</si>
  <si>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</si>
  <si>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</si>
  <si>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</si>
  <si>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</si>
  <si>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</si>
  <si>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</si>
  <si>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</si>
  <si>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</si>
  <si>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</si>
  <si>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</si>
  <si>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</si>
  <si>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</si>
  <si>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</si>
  <si>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</si>
  <si>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</si>
  <si>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</si>
  <si>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</si>
  <si>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</si>
  <si>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</si>
  <si>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</si>
  <si>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</si>
  <si>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</si>
  <si>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</si>
  <si>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</si>
  <si>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</si>
  <si>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</si>
  <si>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</si>
  <si>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</si>
  <si>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</si>
  <si>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</si>
  <si>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</si>
  <si>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</si>
  <si>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</si>
  <si>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</si>
  <si>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</si>
  <si>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</si>
  <si>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</si>
  <si>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</si>
  <si>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</si>
  <si>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</si>
  <si>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</si>
  <si>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</si>
  <si>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</si>
  <si>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</si>
  <si>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</si>
  <si>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</si>
  <si>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</si>
  <si>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</si>
  <si>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</si>
  <si>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</si>
  <si>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</si>
  <si>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</si>
  <si>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</si>
  <si>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</si>
  <si>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</si>
  <si>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</si>
  <si>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</si>
  <si>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</si>
  <si>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</si>
  <si>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</si>
  <si>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</si>
  <si>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伊予市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</si>
  <si>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</si>
  <si>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</si>
  <si>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</si>
  <si>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</si>
  <si>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</si>
  <si>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</si>
  <si>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</si>
  <si>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</si>
  <si>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</si>
  <si>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</si>
  <si>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</si>
  <si>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</si>
  <si>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</si>
  <si>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</si>
  <si>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</si>
  <si>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</si>
  <si>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</si>
  <si>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</si>
  <si>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</si>
  <si>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平成１０年からの整備事業開始であり、約１０年程度経過している浄化槽が多くあります。ブロワーを含む駆動機器等の消耗品を除けば、老朽化による不具合等はまだありませんが、今後も維持管理業者と協力し、不具合等の早期発見・迅速対応に努めます。</t>
    <rPh sb="1" eb="3">
      <t>ヘイセイ</t>
    </rPh>
    <rPh sb="5" eb="6">
      <t>ネン</t>
    </rPh>
    <rPh sb="9" eb="11">
      <t>セイビ</t>
    </rPh>
    <rPh sb="11" eb="13">
      <t>ジギョウ</t>
    </rPh>
    <rPh sb="13" eb="15">
      <t>カイシ</t>
    </rPh>
    <rPh sb="19" eb="20">
      <t>ヤク</t>
    </rPh>
    <rPh sb="22" eb="23">
      <t>ネン</t>
    </rPh>
    <rPh sb="23" eb="25">
      <t>テイド</t>
    </rPh>
    <rPh sb="25" eb="27">
      <t>ケイカ</t>
    </rPh>
    <rPh sb="31" eb="34">
      <t>ジョウカソウ</t>
    </rPh>
    <rPh sb="35" eb="36">
      <t>オオ</t>
    </rPh>
    <rPh sb="47" eb="48">
      <t>フク</t>
    </rPh>
    <rPh sb="49" eb="51">
      <t>クドウ</t>
    </rPh>
    <rPh sb="51" eb="53">
      <t>キキ</t>
    </rPh>
    <rPh sb="53" eb="54">
      <t>トウ</t>
    </rPh>
    <rPh sb="55" eb="57">
      <t>ショウモウ</t>
    </rPh>
    <rPh sb="57" eb="58">
      <t>ヒン</t>
    </rPh>
    <rPh sb="59" eb="60">
      <t>ノゾ</t>
    </rPh>
    <rPh sb="63" eb="65">
      <t>ロウキュウ</t>
    </rPh>
    <rPh sb="65" eb="66">
      <t>カ</t>
    </rPh>
    <rPh sb="69" eb="72">
      <t>フグアイ</t>
    </rPh>
    <rPh sb="72" eb="73">
      <t>トウ</t>
    </rPh>
    <rPh sb="83" eb="85">
      <t>コンゴ</t>
    </rPh>
    <rPh sb="86" eb="88">
      <t>イジ</t>
    </rPh>
    <rPh sb="88" eb="90">
      <t>カンリ</t>
    </rPh>
    <rPh sb="90" eb="92">
      <t>ギョウシャ</t>
    </rPh>
    <rPh sb="93" eb="95">
      <t>キョウリョク</t>
    </rPh>
    <rPh sb="97" eb="100">
      <t>フグアイ</t>
    </rPh>
    <rPh sb="100" eb="101">
      <t>トウ</t>
    </rPh>
    <rPh sb="102" eb="104">
      <t>ソウキ</t>
    </rPh>
    <rPh sb="104" eb="106">
      <t>ハッケン</t>
    </rPh>
    <rPh sb="107" eb="109">
      <t>ジンソク</t>
    </rPh>
    <rPh sb="109" eb="111">
      <t>タイオウ</t>
    </rPh>
    <rPh sb="112" eb="113">
      <t>ツト</t>
    </rPh>
    <phoneticPr fontId="4"/>
  </si>
  <si>
    <t>　特定地域生活排水処理事業は、本市の公共下水道や特定環境保全公共下水道及び農業集落排水施設の区域外の地域で行われている事業です。
　令和３年度から個人譲与を開始し令和９年度には事業終了予定であるため、収支は徐々に減少していき、経営は適正な水準に向かうものと思われます。しかし、現状の使用料収入では浄化槽修繕費や委託料などの維持管理費を賄うことが困難であるため、収益的収支比率や経費回収率等の向上に向けた料金改定等の検討を行うとともに維持管理費等の節減に努めて参ります。</t>
    <rPh sb="81" eb="83">
      <t>レイワ</t>
    </rPh>
    <rPh sb="84" eb="86">
      <t>ネンド</t>
    </rPh>
    <rPh sb="88" eb="90">
      <t>ジギョウ</t>
    </rPh>
    <rPh sb="90" eb="92">
      <t>シュウリョウ</t>
    </rPh>
    <rPh sb="92" eb="94">
      <t>ヨテイ</t>
    </rPh>
    <rPh sb="100" eb="102">
      <t>シュウシ</t>
    </rPh>
    <rPh sb="103" eb="105">
      <t>ジョジョ</t>
    </rPh>
    <rPh sb="106" eb="108">
      <t>ゲンショウ</t>
    </rPh>
    <rPh sb="138" eb="140">
      <t>ゲンジョウ</t>
    </rPh>
    <rPh sb="141" eb="144">
      <t>シヨウリョウ</t>
    </rPh>
    <rPh sb="144" eb="146">
      <t>シュウニュウ</t>
    </rPh>
    <rPh sb="148" eb="151">
      <t>ジョウカソウ</t>
    </rPh>
    <rPh sb="151" eb="153">
      <t>シュウゼン</t>
    </rPh>
    <rPh sb="153" eb="154">
      <t>ヒ</t>
    </rPh>
    <rPh sb="155" eb="158">
      <t>イタクリョウ</t>
    </rPh>
    <rPh sb="161" eb="163">
      <t>イジ</t>
    </rPh>
    <rPh sb="163" eb="166">
      <t>カンリヒ</t>
    </rPh>
    <rPh sb="167" eb="168">
      <t>マカナ</t>
    </rPh>
    <rPh sb="172" eb="174">
      <t>コンナン</t>
    </rPh>
    <rPh sb="180" eb="183">
      <t>シュウエキテキ</t>
    </rPh>
    <rPh sb="183" eb="185">
      <t>シュウシ</t>
    </rPh>
    <rPh sb="185" eb="187">
      <t>ヒリツ</t>
    </rPh>
    <rPh sb="188" eb="190">
      <t>ケイヒ</t>
    </rPh>
    <rPh sb="190" eb="192">
      <t>カイシュウ</t>
    </rPh>
    <rPh sb="192" eb="193">
      <t>リツ</t>
    </rPh>
    <rPh sb="193" eb="194">
      <t>トウ</t>
    </rPh>
    <rPh sb="195" eb="197">
      <t>コウジョウ</t>
    </rPh>
    <rPh sb="198" eb="199">
      <t>ム</t>
    </rPh>
    <rPh sb="201" eb="203">
      <t>リョウキン</t>
    </rPh>
    <rPh sb="203" eb="205">
      <t>カイテイ</t>
    </rPh>
    <rPh sb="205" eb="206">
      <t>トウ</t>
    </rPh>
    <rPh sb="207" eb="209">
      <t>ケントウ</t>
    </rPh>
    <rPh sb="210" eb="211">
      <t>オコナ</t>
    </rPh>
    <phoneticPr fontId="4"/>
  </si>
  <si>
    <t>　収益的収支比率については、本来、料金収入で会計全体を賄う、独立採算による経営が基本と考えますが本市の地域実情を勘案すると、現状の料金収入のみで運営することは困難な状況であり、一般会計からの繰入金に頼らざるを得ない状況です。　　　　　　　　　　　　　　　　　　　　　　　　　　　　　　　　　　　　　　　
　また、令和３年度から市設置型浄化槽の個人譲与が開始されたことにより、一時的な浄化槽修繕費等の維持管理費の増加や使用料収入が大きく減少したため、汚水処理原価も高騰しました。
　経費回収率については人件費等の金額が大きく変動しなかった一方、令和３年度中に市設置型浄化槽の個人譲渡が進捗したため、使用料収入が大幅に減少し、前年度比△17.35％となりました。
　以上のことから、今後も汚水処理費削減に努めていくとともに、健全経営に向けた取り組みについても図る必要があると考えます。</t>
    <rPh sb="1" eb="3">
      <t>シュウエキ</t>
    </rPh>
    <rPh sb="3" eb="4">
      <t>テキ</t>
    </rPh>
    <rPh sb="4" eb="6">
      <t>シュウシ</t>
    </rPh>
    <rPh sb="6" eb="8">
      <t>ヒリツ</t>
    </rPh>
    <rPh sb="14" eb="16">
      <t>ホンライ</t>
    </rPh>
    <rPh sb="17" eb="19">
      <t>リョウキン</t>
    </rPh>
    <rPh sb="19" eb="21">
      <t>シュウニュウ</t>
    </rPh>
    <rPh sb="22" eb="24">
      <t>カイケイ</t>
    </rPh>
    <rPh sb="24" eb="26">
      <t>ゼンタイ</t>
    </rPh>
    <rPh sb="27" eb="28">
      <t>マカナ</t>
    </rPh>
    <rPh sb="30" eb="32">
      <t>ドクリツ</t>
    </rPh>
    <rPh sb="32" eb="34">
      <t>サイサン</t>
    </rPh>
    <rPh sb="37" eb="39">
      <t>ケイエイ</t>
    </rPh>
    <rPh sb="40" eb="42">
      <t>キホン</t>
    </rPh>
    <rPh sb="43" eb="44">
      <t>カンガ</t>
    </rPh>
    <rPh sb="48" eb="50">
      <t>ホンシ</t>
    </rPh>
    <rPh sb="51" eb="53">
      <t>チイキ</t>
    </rPh>
    <rPh sb="53" eb="55">
      <t>ジツジョウ</t>
    </rPh>
    <rPh sb="56" eb="58">
      <t>カンアン</t>
    </rPh>
    <rPh sb="62" eb="64">
      <t>ゲンジョウ</t>
    </rPh>
    <rPh sb="65" eb="67">
      <t>リョウキン</t>
    </rPh>
    <rPh sb="67" eb="69">
      <t>シュウニュウ</t>
    </rPh>
    <rPh sb="72" eb="74">
      <t>ウンエイ</t>
    </rPh>
    <rPh sb="79" eb="81">
      <t>コンナン</t>
    </rPh>
    <rPh sb="82" eb="84">
      <t>ジョウキョウ</t>
    </rPh>
    <rPh sb="88" eb="90">
      <t>イッパン</t>
    </rPh>
    <rPh sb="90" eb="92">
      <t>カイケイ</t>
    </rPh>
    <rPh sb="95" eb="97">
      <t>クリイレ</t>
    </rPh>
    <rPh sb="97" eb="98">
      <t>キン</t>
    </rPh>
    <rPh sb="99" eb="100">
      <t>タヨ</t>
    </rPh>
    <rPh sb="104" eb="105">
      <t>エ</t>
    </rPh>
    <rPh sb="107" eb="109">
      <t>ジョウキョウ</t>
    </rPh>
    <rPh sb="159" eb="161">
      <t>ネンド</t>
    </rPh>
    <rPh sb="163" eb="164">
      <t>シ</t>
    </rPh>
    <rPh sb="164" eb="167">
      <t>セッチガタ</t>
    </rPh>
    <rPh sb="167" eb="170">
      <t>ジョウカソウ</t>
    </rPh>
    <rPh sb="171" eb="173">
      <t>コジン</t>
    </rPh>
    <rPh sb="173" eb="175">
      <t>ジョウヨ</t>
    </rPh>
    <rPh sb="176" eb="178">
      <t>カイシ</t>
    </rPh>
    <rPh sb="187" eb="190">
      <t>イチジテキ</t>
    </rPh>
    <rPh sb="191" eb="194">
      <t>ジョウカソウ</t>
    </rPh>
    <rPh sb="194" eb="196">
      <t>シュウゼン</t>
    </rPh>
    <rPh sb="196" eb="197">
      <t>ヒ</t>
    </rPh>
    <rPh sb="197" eb="198">
      <t>トウ</t>
    </rPh>
    <rPh sb="199" eb="201">
      <t>イジ</t>
    </rPh>
    <rPh sb="201" eb="203">
      <t>カンリ</t>
    </rPh>
    <rPh sb="203" eb="204">
      <t>ヒ</t>
    </rPh>
    <rPh sb="205" eb="207">
      <t>ゾウカ</t>
    </rPh>
    <rPh sb="208" eb="211">
      <t>シヨウリョウ</t>
    </rPh>
    <rPh sb="211" eb="213">
      <t>シュウニュウ</t>
    </rPh>
    <rPh sb="214" eb="215">
      <t>オオ</t>
    </rPh>
    <rPh sb="217" eb="219">
      <t>ゲンショウ</t>
    </rPh>
    <rPh sb="224" eb="226">
      <t>オスイ</t>
    </rPh>
    <rPh sb="226" eb="228">
      <t>ショリ</t>
    </rPh>
    <rPh sb="228" eb="230">
      <t>ゲンカ</t>
    </rPh>
    <rPh sb="231" eb="233">
      <t>コウトウ</t>
    </rPh>
    <rPh sb="240" eb="242">
      <t>ケイヒ</t>
    </rPh>
    <rPh sb="242" eb="244">
      <t>カイシュウ</t>
    </rPh>
    <rPh sb="244" eb="245">
      <t>リツ</t>
    </rPh>
    <rPh sb="250" eb="253">
      <t>ジンケンヒ</t>
    </rPh>
    <rPh sb="253" eb="254">
      <t>トウ</t>
    </rPh>
    <rPh sb="255" eb="257">
      <t>キンガク</t>
    </rPh>
    <rPh sb="258" eb="259">
      <t>オオ</t>
    </rPh>
    <rPh sb="261" eb="263">
      <t>ヘンドウ</t>
    </rPh>
    <rPh sb="268" eb="270">
      <t>イッポウ</t>
    </rPh>
    <rPh sb="271" eb="273">
      <t>レイワ</t>
    </rPh>
    <rPh sb="274" eb="277">
      <t>ネンドチュウ</t>
    </rPh>
    <rPh sb="278" eb="279">
      <t>シ</t>
    </rPh>
    <rPh sb="279" eb="282">
      <t>セッチガタ</t>
    </rPh>
    <rPh sb="282" eb="285">
      <t>ジョウカソウ</t>
    </rPh>
    <rPh sb="286" eb="288">
      <t>コジン</t>
    </rPh>
    <rPh sb="288" eb="290">
      <t>ジョウト</t>
    </rPh>
    <rPh sb="291" eb="293">
      <t>シンチョク</t>
    </rPh>
    <rPh sb="298" eb="301">
      <t>シヨウリョウ</t>
    </rPh>
    <rPh sb="301" eb="303">
      <t>シュウニュウ</t>
    </rPh>
    <rPh sb="304" eb="306">
      <t>オオハバ</t>
    </rPh>
    <rPh sb="307" eb="309">
      <t>ゲンショウ</t>
    </rPh>
    <rPh sb="311" eb="315">
      <t>ゼンネンドヒ</t>
    </rPh>
    <rPh sb="331" eb="333">
      <t>イジョウ</t>
    </rPh>
    <rPh sb="339" eb="341">
      <t>コンゴ</t>
    </rPh>
    <rPh sb="342" eb="344">
      <t>オスイ</t>
    </rPh>
    <rPh sb="344" eb="346">
      <t>ショリ</t>
    </rPh>
    <rPh sb="346" eb="347">
      <t>ヒ</t>
    </rPh>
    <rPh sb="347" eb="349">
      <t>サクゲン</t>
    </rPh>
    <rPh sb="350" eb="351">
      <t>ツト</t>
    </rPh>
    <rPh sb="360" eb="362">
      <t>ケンゼン</t>
    </rPh>
    <rPh sb="362" eb="364">
      <t>ケイエイ</t>
    </rPh>
    <rPh sb="365" eb="366">
      <t>ム</t>
    </rPh>
    <rPh sb="368" eb="369">
      <t>ト</t>
    </rPh>
    <rPh sb="370" eb="371">
      <t>ク</t>
    </rPh>
    <rPh sb="377" eb="378">
      <t>ハカ</t>
    </rPh>
    <rPh sb="379" eb="38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</si>
</sst>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29-4429-8996-DA4840735F3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329-4429-8996-DA4840735F3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D08-4A1B-B3E8-B26A79212BC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61.79</c:v>
                </c:pt>
                <c:pt idx="1">
                  <c:v>59.94</c:v>
                </c:pt>
                <c:pt idx="2">
                  <c:v>59.64</c:v>
                </c:pt>
                <c:pt idx="3">
                  <c:v>58.19</c:v>
                </c:pt>
                <c:pt idx="4">
                  <c:v>56.52</c:v>
                </c:pt>
              </c:numCache>
            </c:numRef>
          </c:val>
          <c:smooth val="0"/>
          <c:extLst>
            <c:ext xmlns:c16="http://schemas.microsoft.com/office/drawing/2014/chart" uri="{C3380CC4-5D6E-409C-BE32-E72D297353CC}">
              <c16:uniqueId val="{00000001-9D08-4A1B-B3E8-B26A79212BC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A85-45A4-A0B8-F3A651C135E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89.66</c:v>
                </c:pt>
                <c:pt idx="2">
                  <c:v>90.63</c:v>
                </c:pt>
                <c:pt idx="3">
                  <c:v>87.8</c:v>
                </c:pt>
                <c:pt idx="4">
                  <c:v>88.43</c:v>
                </c:pt>
              </c:numCache>
            </c:numRef>
          </c:val>
          <c:smooth val="0"/>
          <c:extLst>
            <c:ext xmlns:c16="http://schemas.microsoft.com/office/drawing/2014/chart" uri="{C3380CC4-5D6E-409C-BE32-E72D297353CC}">
              <c16:uniqueId val="{00000001-0A85-45A4-A0B8-F3A651C135E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90.01</c:v>
                </c:pt>
                <c:pt idx="1">
                  <c:v>89.16</c:v>
                </c:pt>
                <c:pt idx="2">
                  <c:v>89.02</c:v>
                </c:pt>
                <c:pt idx="3">
                  <c:v>90.48</c:v>
                </c:pt>
                <c:pt idx="4">
                  <c:v>86.12</c:v>
                </c:pt>
              </c:numCache>
            </c:numRef>
          </c:val>
          <c:extLst>
            <c:ext xmlns:c16="http://schemas.microsoft.com/office/drawing/2014/chart" uri="{C3380CC4-5D6E-409C-BE32-E72D297353CC}">
              <c16:uniqueId val="{00000000-F7D8-4813-860D-5CAC69610EB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D8-4813-860D-5CAC69610EB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51-42BC-AEC3-E6755EB3602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51-42BC-AEC3-E6755EB3602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D8-4A1D-88FE-A2284753FBB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D8-4A1D-88FE-A2284753FBB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AA-4B7F-89BC-ED8879624D5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AA-4B7F-89BC-ED8879624D5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8A-42D6-AD0E-08491616DB4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8A-42D6-AD0E-08491616DB4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quot;-&quot;">
                  <c:v>403.67</c:v>
                </c:pt>
                <c:pt idx="1">
                  <c:v>0</c:v>
                </c:pt>
                <c:pt idx="2">
                  <c:v>0</c:v>
                </c:pt>
                <c:pt idx="3">
                  <c:v>0</c:v>
                </c:pt>
                <c:pt idx="4">
                  <c:v>0</c:v>
                </c:pt>
              </c:numCache>
            </c:numRef>
          </c:val>
          <c:extLst>
            <c:ext xmlns:c16="http://schemas.microsoft.com/office/drawing/2014/chart" uri="{C3380CC4-5D6E-409C-BE32-E72D297353CC}">
              <c16:uniqueId val="{00000000-149A-465D-BA91-438CDB68EEC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244.85</c:v>
                </c:pt>
                <c:pt idx="1">
                  <c:v>296.89</c:v>
                </c:pt>
                <c:pt idx="2">
                  <c:v>270.57</c:v>
                </c:pt>
                <c:pt idx="3">
                  <c:v>294.27</c:v>
                </c:pt>
                <c:pt idx="4">
                  <c:v>294.08999999999997</c:v>
                </c:pt>
              </c:numCache>
            </c:numRef>
          </c:val>
          <c:smooth val="0"/>
          <c:extLst>
            <c:ext xmlns:c16="http://schemas.microsoft.com/office/drawing/2014/chart" uri="{C3380CC4-5D6E-409C-BE32-E72D297353CC}">
              <c16:uniqueId val="{00000001-149A-465D-BA91-438CDB68EEC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42.64</c:v>
                </c:pt>
                <c:pt idx="1">
                  <c:v>50.61</c:v>
                </c:pt>
                <c:pt idx="2">
                  <c:v>50.04</c:v>
                </c:pt>
                <c:pt idx="3">
                  <c:v>40.4</c:v>
                </c:pt>
                <c:pt idx="4">
                  <c:v>23.05</c:v>
                </c:pt>
              </c:numCache>
            </c:numRef>
          </c:val>
          <c:extLst>
            <c:ext xmlns:c16="http://schemas.microsoft.com/office/drawing/2014/chart" uri="{C3380CC4-5D6E-409C-BE32-E72D297353CC}">
              <c16:uniqueId val="{00000000-68E6-4527-84D8-7AD9E767A6C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64.78</c:v>
                </c:pt>
                <c:pt idx="1">
                  <c:v>63.06</c:v>
                </c:pt>
                <c:pt idx="2">
                  <c:v>62.5</c:v>
                </c:pt>
                <c:pt idx="3">
                  <c:v>60.59</c:v>
                </c:pt>
                <c:pt idx="4">
                  <c:v>60</c:v>
                </c:pt>
              </c:numCache>
            </c:numRef>
          </c:val>
          <c:smooth val="0"/>
          <c:extLst>
            <c:ext xmlns:c16="http://schemas.microsoft.com/office/drawing/2014/chart" uri="{C3380CC4-5D6E-409C-BE32-E72D297353CC}">
              <c16:uniqueId val="{00000001-68E6-4527-84D8-7AD9E767A6C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477.74</c:v>
                </c:pt>
                <c:pt idx="1">
                  <c:v>403.77</c:v>
                </c:pt>
                <c:pt idx="2">
                  <c:v>410.86</c:v>
                </c:pt>
                <c:pt idx="3">
                  <c:v>507.93</c:v>
                </c:pt>
                <c:pt idx="4">
                  <c:v>949.17</c:v>
                </c:pt>
              </c:numCache>
            </c:numRef>
          </c:val>
          <c:extLst>
            <c:ext xmlns:c16="http://schemas.microsoft.com/office/drawing/2014/chart" uri="{C3380CC4-5D6E-409C-BE32-E72D297353CC}">
              <c16:uniqueId val="{00000000-2A0E-4BC7-B037-0D93573FD43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250.21</c:v>
                </c:pt>
                <c:pt idx="1">
                  <c:v>264.77</c:v>
                </c:pt>
                <c:pt idx="2">
                  <c:v>269.33</c:v>
                </c:pt>
                <c:pt idx="3">
                  <c:v>280.23</c:v>
                </c:pt>
                <c:pt idx="4">
                  <c:v>282.70999999999998</c:v>
                </c:pt>
              </c:numCache>
            </c:numRef>
          </c:val>
          <c:smooth val="0"/>
          <c:extLst>
            <c:ext xmlns:c16="http://schemas.microsoft.com/office/drawing/2014/chart" uri="{C3380CC4-5D6E-409C-BE32-E72D297353CC}">
              <c16:uniqueId val="{00000001-2A0E-4BC7-B037-0D93573FD43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C16" zoomScale="130" zoomScaleNormal="13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愛媛県　伊予市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5">
        <f>データ!S6</f>
        <v>36107</v>
      </c>
      <c r="AM8" s="45"/>
      <c r="AN8" s="45"/>
      <c r="AO8" s="45"/>
      <c r="AP8" s="45"/>
      <c r="AQ8" s="45"/>
      <c r="AR8" s="45"/>
      <c r="AS8" s="45"/>
      <c r="AT8" s="46">
        <f>データ!T6</f>
        <v>194.44</v>
      </c>
      <c r="AU8" s="46"/>
      <c r="AV8" s="46"/>
      <c r="AW8" s="46"/>
      <c r="AX8" s="46"/>
      <c r="AY8" s="46"/>
      <c r="AZ8" s="46"/>
      <c r="BA8" s="46"/>
      <c r="BB8" s="46">
        <f>データ!U6</f>
        <v>185.7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0.94</v>
      </c>
      <c r="Q10" s="46"/>
      <c r="R10" s="46"/>
      <c r="S10" s="46"/>
      <c r="T10" s="46"/>
      <c r="U10" s="46"/>
      <c r="V10" s="46"/>
      <c r="W10" s="46">
        <f>データ!Q6</f>
        <v>100</v>
      </c>
      <c r="X10" s="46"/>
      <c r="Y10" s="46"/>
      <c r="Z10" s="46"/>
      <c r="AA10" s="46"/>
      <c r="AB10" s="46"/>
      <c r="AC10" s="46"/>
      <c r="AD10" s="45">
        <f>データ!R6</f>
        <v>3600</v>
      </c>
      <c r="AE10" s="45"/>
      <c r="AF10" s="45"/>
      <c r="AG10" s="45"/>
      <c r="AH10" s="45"/>
      <c r="AI10" s="45"/>
      <c r="AJ10" s="45"/>
      <c r="AK10" s="2"/>
      <c r="AL10" s="45">
        <f>データ!V6</f>
        <v>338</v>
      </c>
      <c r="AM10" s="45"/>
      <c r="AN10" s="45"/>
      <c r="AO10" s="45"/>
      <c r="AP10" s="45"/>
      <c r="AQ10" s="45"/>
      <c r="AR10" s="45"/>
      <c r="AS10" s="45"/>
      <c r="AT10" s="46">
        <f>データ!W6</f>
        <v>136.83000000000001</v>
      </c>
      <c r="AU10" s="46"/>
      <c r="AV10" s="46"/>
      <c r="AW10" s="46"/>
      <c r="AX10" s="46"/>
      <c r="AY10" s="46"/>
      <c r="AZ10" s="46"/>
      <c r="BA10" s="46"/>
      <c r="BB10" s="46">
        <f>データ!X6</f>
        <v>2.4700000000000002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44</v>
      </c>
      <c r="N86" s="12" t="s">
        <v>43</v>
      </c>
      <c r="O86" s="12" t="str">
        <f>データ!EO6</f>
        <v>【-】</v>
      </c>
    </row>
  </sheetData>
  <sheetProtection algorithmName="SHA-512" hashValue="SKzjDc0Z40rISIwzpHlDBgRHUJ8koFSixHkU2OxH9qQ8XNC/yrC/AZWg5jsyRUsc7ZoyWrnFqNgEzgyIaawzvA==" saltValue="AFMXDSfpbar7c1OI6kwT5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382108</v>
      </c>
      <c r="D6" s="19">
        <f t="shared" si="3"/>
        <v>47</v>
      </c>
      <c r="E6" s="19">
        <f t="shared" si="3"/>
        <v>18</v>
      </c>
      <c r="F6" s="19">
        <f t="shared" si="3"/>
        <v>0</v>
      </c>
      <c r="G6" s="19">
        <f t="shared" si="3"/>
        <v>0</v>
      </c>
      <c r="H6" s="19" t="str">
        <f t="shared" si="3"/>
        <v>愛媛県　伊予市</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0.94</v>
      </c>
      <c r="Q6" s="20">
        <f t="shared" si="3"/>
        <v>100</v>
      </c>
      <c r="R6" s="20">
        <f t="shared" si="3"/>
        <v>3600</v>
      </c>
      <c r="S6" s="20">
        <f t="shared" si="3"/>
        <v>36107</v>
      </c>
      <c r="T6" s="20">
        <f t="shared" si="3"/>
        <v>194.44</v>
      </c>
      <c r="U6" s="20">
        <f t="shared" si="3"/>
        <v>185.7</v>
      </c>
      <c r="V6" s="20">
        <f t="shared" si="3"/>
        <v>338</v>
      </c>
      <c r="W6" s="20">
        <f t="shared" si="3"/>
        <v>136.83000000000001</v>
      </c>
      <c r="X6" s="20">
        <f t="shared" si="3"/>
        <v>2.4700000000000002</v>
      </c>
      <c r="Y6" s="21">
        <f>IF(Y7="",NA(),Y7)</f>
        <v>90.01</v>
      </c>
      <c r="Z6" s="21">
        <f t="shared" ref="Z6:AH6" si="4">IF(Z7="",NA(),Z7)</f>
        <v>89.16</v>
      </c>
      <c r="AA6" s="21">
        <f t="shared" si="4"/>
        <v>89.02</v>
      </c>
      <c r="AB6" s="21">
        <f t="shared" si="4"/>
        <v>90.48</v>
      </c>
      <c r="AC6" s="21">
        <f t="shared" si="4"/>
        <v>86.12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403.67</v>
      </c>
      <c r="BG6" s="20">
        <f t="shared" ref="BG6:BO6" si="7">IF(BG7="",NA(),BG7)</f>
        <v>0</v>
      </c>
      <c r="BH6" s="20">
        <f t="shared" si="7"/>
        <v>0</v>
      </c>
      <c r="BI6" s="20">
        <f t="shared" si="7"/>
        <v>0</v>
      </c>
      <c r="BJ6" s="20">
        <f t="shared" si="7"/>
        <v>0</v>
      </c>
      <c r="BK6" s="21">
        <f t="shared" si="7"/>
        <v>244.85</v>
      </c>
      <c r="BL6" s="21">
        <f t="shared" si="7"/>
        <v>296.89</v>
      </c>
      <c r="BM6" s="21">
        <f t="shared" si="7"/>
        <v>270.57</v>
      </c>
      <c r="BN6" s="21">
        <f t="shared" si="7"/>
        <v>294.27</v>
      </c>
      <c r="BO6" s="21">
        <f t="shared" si="7"/>
        <v>294.08999999999997</v>
      </c>
      <c r="BP6" s="20" t="str">
        <f>IF(BP7="","",IF(BP7="-","【-】","【"&amp;SUBSTITUTE(TEXT(BP7,"#,##0.00"),"-","△")&amp;"】"))</f>
        <v>【310.14】</v>
      </c>
      <c r="BQ6" s="21">
        <f>IF(BQ7="",NA(),BQ7)</f>
        <v>42.64</v>
      </c>
      <c r="BR6" s="21">
        <f t="shared" ref="BR6:BZ6" si="8">IF(BR7="",NA(),BR7)</f>
        <v>50.61</v>
      </c>
      <c r="BS6" s="21">
        <f t="shared" si="8"/>
        <v>50.04</v>
      </c>
      <c r="BT6" s="21">
        <f t="shared" si="8"/>
        <v>40.4</v>
      </c>
      <c r="BU6" s="21">
        <f t="shared" si="8"/>
        <v>23.05</v>
      </c>
      <c r="BV6" s="21">
        <f t="shared" si="8"/>
        <v>64.78</v>
      </c>
      <c r="BW6" s="21">
        <f t="shared" si="8"/>
        <v>63.06</v>
      </c>
      <c r="BX6" s="21">
        <f t="shared" si="8"/>
        <v>62.5</v>
      </c>
      <c r="BY6" s="21">
        <f t="shared" si="8"/>
        <v>60.59</v>
      </c>
      <c r="BZ6" s="21">
        <f t="shared" si="8"/>
        <v>60</v>
      </c>
      <c r="CA6" s="20" t="str">
        <f>IF(CA7="","",IF(CA7="-","【-】","【"&amp;SUBSTITUTE(TEXT(CA7,"#,##0.00"),"-","△")&amp;"】"))</f>
        <v>【57.71】</v>
      </c>
      <c r="CB6" s="21">
        <f>IF(CB7="",NA(),CB7)</f>
        <v>477.74</v>
      </c>
      <c r="CC6" s="21">
        <f t="shared" ref="CC6:CK6" si="9">IF(CC7="",NA(),CC7)</f>
        <v>403.77</v>
      </c>
      <c r="CD6" s="21">
        <f t="shared" si="9"/>
        <v>410.86</v>
      </c>
      <c r="CE6" s="21">
        <f t="shared" si="9"/>
        <v>507.93</v>
      </c>
      <c r="CF6" s="21">
        <f t="shared" si="9"/>
        <v>949.17</v>
      </c>
      <c r="CG6" s="21">
        <f t="shared" si="9"/>
        <v>250.21</v>
      </c>
      <c r="CH6" s="21">
        <f t="shared" si="9"/>
        <v>264.77</v>
      </c>
      <c r="CI6" s="21">
        <f t="shared" si="9"/>
        <v>269.33</v>
      </c>
      <c r="CJ6" s="21">
        <f t="shared" si="9"/>
        <v>280.23</v>
      </c>
      <c r="CK6" s="21">
        <f t="shared" si="9"/>
        <v>282.70999999999998</v>
      </c>
      <c r="CL6" s="20" t="str">
        <f>IF(CL7="","",IF(CL7="-","【-】","【"&amp;SUBSTITUTE(TEXT(CL7,"#,##0.00"),"-","△")&amp;"】"))</f>
        <v>【286.17】</v>
      </c>
      <c r="CM6" s="21">
        <f>IF(CM7="",NA(),CM7)</f>
        <v>100</v>
      </c>
      <c r="CN6" s="21">
        <f t="shared" ref="CN6:CV6" si="10">IF(CN7="",NA(),CN7)</f>
        <v>100</v>
      </c>
      <c r="CO6" s="21">
        <f t="shared" si="10"/>
        <v>100</v>
      </c>
      <c r="CP6" s="21">
        <f t="shared" si="10"/>
        <v>100</v>
      </c>
      <c r="CQ6" s="21">
        <f t="shared" si="10"/>
        <v>100</v>
      </c>
      <c r="CR6" s="21">
        <f t="shared" si="10"/>
        <v>61.79</v>
      </c>
      <c r="CS6" s="21">
        <f t="shared" si="10"/>
        <v>59.94</v>
      </c>
      <c r="CT6" s="21">
        <f t="shared" si="10"/>
        <v>59.64</v>
      </c>
      <c r="CU6" s="21">
        <f t="shared" si="10"/>
        <v>58.19</v>
      </c>
      <c r="CV6" s="21">
        <f t="shared" si="10"/>
        <v>56.52</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92.44</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382108</v>
      </c>
      <c r="D7" s="23">
        <v>47</v>
      </c>
      <c r="E7" s="23">
        <v>18</v>
      </c>
      <c r="F7" s="23">
        <v>0</v>
      </c>
      <c r="G7" s="23">
        <v>0</v>
      </c>
      <c r="H7" s="23" t="s">
        <v>98</v>
      </c>
      <c r="I7" s="23" t="s">
        <v>99</v>
      </c>
      <c r="J7" s="23" t="s">
        <v>100</v>
      </c>
      <c r="K7" s="23" t="s">
        <v>101</v>
      </c>
      <c r="L7" s="23" t="s">
        <v>102</v>
      </c>
      <c r="M7" s="23" t="s">
        <v>103</v>
      </c>
      <c r="N7" s="24" t="s">
        <v>104</v>
      </c>
      <c r="O7" s="24" t="s">
        <v>105</v>
      </c>
      <c r="P7" s="24">
        <v>0.94</v>
      </c>
      <c r="Q7" s="24">
        <v>100</v>
      </c>
      <c r="R7" s="24">
        <v>3600</v>
      </c>
      <c r="S7" s="24">
        <v>36107</v>
      </c>
      <c r="T7" s="24">
        <v>194.44</v>
      </c>
      <c r="U7" s="24">
        <v>185.7</v>
      </c>
      <c r="V7" s="24">
        <v>338</v>
      </c>
      <c r="W7" s="24">
        <v>136.83000000000001</v>
      </c>
      <c r="X7" s="24">
        <v>2.4700000000000002</v>
      </c>
      <c r="Y7" s="24">
        <v>90.01</v>
      </c>
      <c r="Z7" s="24">
        <v>89.16</v>
      </c>
      <c r="AA7" s="24">
        <v>89.02</v>
      </c>
      <c r="AB7" s="24">
        <v>90.48</v>
      </c>
      <c r="AC7" s="24">
        <v>86.12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403.67</v>
      </c>
      <c r="BG7" s="24">
        <v>0</v>
      </c>
      <c r="BH7" s="24">
        <v>0</v>
      </c>
      <c r="BI7" s="24">
        <v>0</v>
      </c>
      <c r="BJ7" s="24">
        <v>0</v>
      </c>
      <c r="BK7" s="24">
        <v>244.85</v>
      </c>
      <c r="BL7" s="24">
        <v>296.89</v>
      </c>
      <c r="BM7" s="24">
        <v>270.57</v>
      </c>
      <c r="BN7" s="24">
        <v>294.27</v>
      </c>
      <c r="BO7" s="24">
        <v>294.08999999999997</v>
      </c>
      <c r="BP7" s="24">
        <v>310.14</v>
      </c>
      <c r="BQ7" s="24">
        <v>42.64</v>
      </c>
      <c r="BR7" s="24">
        <v>50.61</v>
      </c>
      <c r="BS7" s="24">
        <v>50.04</v>
      </c>
      <c r="BT7" s="24">
        <v>40.4</v>
      </c>
      <c r="BU7" s="24">
        <v>23.05</v>
      </c>
      <c r="BV7" s="24">
        <v>64.78</v>
      </c>
      <c r="BW7" s="24">
        <v>63.06</v>
      </c>
      <c r="BX7" s="24">
        <v>62.5</v>
      </c>
      <c r="BY7" s="24">
        <v>60.59</v>
      </c>
      <c r="BZ7" s="24">
        <v>60</v>
      </c>
      <c r="CA7" s="24">
        <v>57.71</v>
      </c>
      <c r="CB7" s="24">
        <v>477.74</v>
      </c>
      <c r="CC7" s="24">
        <v>403.77</v>
      </c>
      <c r="CD7" s="24">
        <v>410.86</v>
      </c>
      <c r="CE7" s="24">
        <v>507.93</v>
      </c>
      <c r="CF7" s="24">
        <v>949.17</v>
      </c>
      <c r="CG7" s="24">
        <v>250.21</v>
      </c>
      <c r="CH7" s="24">
        <v>264.77</v>
      </c>
      <c r="CI7" s="24">
        <v>269.33</v>
      </c>
      <c r="CJ7" s="24">
        <v>280.23</v>
      </c>
      <c r="CK7" s="24">
        <v>282.70999999999998</v>
      </c>
      <c r="CL7" s="24">
        <v>286.17</v>
      </c>
      <c r="CM7" s="24">
        <v>100</v>
      </c>
      <c r="CN7" s="24">
        <v>100</v>
      </c>
      <c r="CO7" s="24">
        <v>100</v>
      </c>
      <c r="CP7" s="24">
        <v>100</v>
      </c>
      <c r="CQ7" s="24">
        <v>100</v>
      </c>
      <c r="CR7" s="24">
        <v>61.79</v>
      </c>
      <c r="CS7" s="24">
        <v>59.94</v>
      </c>
      <c r="CT7" s="24">
        <v>59.64</v>
      </c>
      <c r="CU7" s="24">
        <v>58.19</v>
      </c>
      <c r="CV7" s="24">
        <v>56.52</v>
      </c>
      <c r="CW7" s="24">
        <v>56.8</v>
      </c>
      <c r="CX7" s="24">
        <v>100</v>
      </c>
      <c r="CY7" s="24">
        <v>100</v>
      </c>
      <c r="CZ7" s="24">
        <v>100</v>
      </c>
      <c r="DA7" s="24">
        <v>100</v>
      </c>
      <c r="DB7" s="24">
        <v>100</v>
      </c>
      <c r="DC7" s="24">
        <v>92.44</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2023-01-31T01:42:32Z</cp:lastPrinted>
  <dcterms:created xsi:type="dcterms:W3CDTF">2022-12-01T02:08:21Z</dcterms:created>
  <dcterms:modified xsi:type="dcterms:W3CDTF">2023-02-03T08:49:42Z</dcterms:modified>
  <cp:category/>
</cp:coreProperties>
</file>