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R02年度\02公営企業・第三セクター\02調査・照会等\02 照会\20210114 公営企業に係る経営比較分析表（令和元年度決算）の分析等について（依頼）\04 回答\"/>
    </mc:Choice>
  </mc:AlternateContent>
  <xr:revisionPtr revIDLastSave="0" documentId="13_ncr:1_{CFABB938-26A6-44E4-98B9-AF802EA6CC57}" xr6:coauthVersionLast="36" xr6:coauthVersionMax="36" xr10:uidLastSave="{00000000-0000-0000-0000-000000000000}"/>
  <workbookProtection workbookAlgorithmName="SHA-512" workbookHashValue="VrBqOWRZDZoNgvB0MkjL9Jp2mZIoI6XvQoDRmJABhgtikzfmzebA0uwSug3FFaW8R6K5V9N+Enig6zr2/mKFvQ==" workbookSaltValue="mYGAYHe+I028rS2mXD7Y0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P10" i="4"/>
  <c r="I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<sst xmlns="http://schemas.openxmlformats.org/spreadsheetml/2006/main" count="236" uniqueCount="120">
  <si>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</si>
  <si>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</si>
  <si>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</si>
  <si>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</si>
  <si>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</si>
  <si>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</si>
  <si>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</si>
  <si>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</si>
  <si>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</si>
  <si>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</si>
  <si>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</si>
  <si>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</si>
  <si>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</si>
  <si>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</si>
  <si>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</si>
  <si>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</si>
  <si>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</si>
  <si>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</si>
  <si>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</si>
  <si>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</si>
  <si>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</si>
  <si>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</si>
  <si>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</si>
  <si>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</si>
  <si>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</si>
  <si>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</si>
  <si>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</si>
  <si>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</si>
  <si>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</si>
  <si>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</si>
  <si>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</si>
  <si>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</si>
  <si>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</si>
  <si>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</si>
  <si>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</si>
  <si>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</si>
  <si>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</si>
  <si>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</si>
  <si>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</si>
  <si>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</si>
  <si>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</si>
  <si>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</si>
  <si>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</si>
  <si>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</si>
  <si>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</si>
  <si>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</si>
  <si>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</si>
  <si>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</si>
  <si>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</si>
  <si>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</si>
  <si>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</si>
  <si>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</si>
  <si>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</si>
  <si>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</si>
  <si>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</si>
  <si>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</si>
  <si>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</si>
  <si>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</si>
  <si>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</si>
  <si>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</si>
  <si>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</si>
  <si>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</si>
  <si>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</si>
  <si>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</si>
  <si>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</si>
  <si>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</si>
  <si>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</si>
  <si>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</si>
  <si>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</si>
  <si>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</si>
  <si>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</si>
  <si>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</si>
  <si>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</si>
  <si>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</si>
  <si>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</si>
  <si>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</si>
  <si>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</si>
  <si>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</si>
  <si>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</si>
  <si>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</si>
  <si>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</si>
  <si>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</si>
  <si>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</si>
  <si>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</si>
  <si>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</si>
  <si>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</si>
  <si>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</si>
  <si>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</si>
  <si>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</si>
  <si>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</si>
  <si>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</si>
  <si>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</si>
  <si>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</si>
  <si>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</si>
  <si>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</si>
  <si>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</si>
  <si>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</si>
  <si>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</si>
  <si>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</si>
  <si>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</si>
  <si>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</si>
  <si>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</si>
  <si>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</si>
  <si>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</si>
  <si>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</si>
  <si>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</si>
  <si>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</si>
  <si>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</si>
  <si>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</si>
  <si>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</si>
  <si>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</si>
  <si>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</si>
  <si>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</si>
  <si>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</si>
  <si>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</si>
  <si>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</si>
  <si>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</si>
  <si>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日本の近々の課題の一つである、少子化高齢化による人口減少及び節水型社会へ移行に伴い、有収水量が減少しているが、平成２８年度伊予地域に新たに建築された給食センターが稼動したため大幅な増加となり、料金収入増加となった。今後は、宅地開発等が計画されていないため、水洗化率の向上を図る必要がある。料金改定を平成３１年３月に実施し収益の向上を図り、施設の管理については、複数年契約を包括的契約に見直すことで、経費の縮減に努め、経費回収率及び施設利用率を向上させていきたい。
　引き続き、平成２８年度に策定した経営戦略に基づき経営を行い、伊予地域の大平処理施設については、老朽化に伴う改築更新と公共下水道との統合を比較しながら最適な方法を検討していく予定である。</t>
    <rPh sb="1" eb="3">
      <t>ニホン</t>
    </rPh>
    <rPh sb="4" eb="6">
      <t>キンキン</t>
    </rPh>
    <rPh sb="7" eb="9">
      <t>カダイ</t>
    </rPh>
    <rPh sb="10" eb="11">
      <t>ヒト</t>
    </rPh>
    <rPh sb="19" eb="22">
      <t>コウレイカ</t>
    </rPh>
    <rPh sb="37" eb="39">
      <t>イコウ</t>
    </rPh>
    <rPh sb="56" eb="58">
      <t>ヘイセイ</t>
    </rPh>
    <rPh sb="60" eb="62">
      <t>ネンド</t>
    </rPh>
    <rPh sb="62" eb="64">
      <t>イヨ</t>
    </rPh>
    <rPh sb="64" eb="66">
      <t>チイキ</t>
    </rPh>
    <rPh sb="67" eb="68">
      <t>アラ</t>
    </rPh>
    <rPh sb="70" eb="72">
      <t>ケンチク</t>
    </rPh>
    <rPh sb="112" eb="114">
      <t>タクチ</t>
    </rPh>
    <rPh sb="145" eb="147">
      <t>リョウキン</t>
    </rPh>
    <rPh sb="147" eb="149">
      <t>カイテイ</t>
    </rPh>
    <rPh sb="150" eb="152">
      <t>ヘイセイ</t>
    </rPh>
    <rPh sb="154" eb="155">
      <t>ネン</t>
    </rPh>
    <rPh sb="156" eb="157">
      <t>ガツ</t>
    </rPh>
    <rPh sb="158" eb="160">
      <t>ジッシ</t>
    </rPh>
    <rPh sb="161" eb="163">
      <t>シュウエキ</t>
    </rPh>
    <rPh sb="164" eb="166">
      <t>コウジョウ</t>
    </rPh>
    <rPh sb="167" eb="168">
      <t>ハカ</t>
    </rPh>
    <rPh sb="170" eb="172">
      <t>シセツ</t>
    </rPh>
    <rPh sb="173" eb="175">
      <t>カンリ</t>
    </rPh>
    <rPh sb="214" eb="215">
      <t>オヨ</t>
    </rPh>
    <rPh sb="234" eb="235">
      <t>ヒ</t>
    </rPh>
    <rPh sb="236" eb="237">
      <t>ツヅ</t>
    </rPh>
    <rPh sb="264" eb="266">
      <t>イヨ</t>
    </rPh>
    <rPh sb="266" eb="268">
      <t>チイキ</t>
    </rPh>
    <rPh sb="269" eb="271">
      <t>オオヒラ</t>
    </rPh>
    <rPh sb="271" eb="273">
      <t>ショリ</t>
    </rPh>
    <rPh sb="273" eb="275">
      <t>シセツ</t>
    </rPh>
    <rPh sb="292" eb="294">
      <t>コウキョウ</t>
    </rPh>
    <rPh sb="294" eb="297">
      <t>ゲスイドウ</t>
    </rPh>
    <rPh sb="299" eb="301">
      <t>トウゴウ</t>
    </rPh>
    <rPh sb="302" eb="304">
      <t>ヒカク</t>
    </rPh>
    <rPh sb="308" eb="310">
      <t>サイテキ</t>
    </rPh>
    <rPh sb="311" eb="313">
      <t>ホウホウ</t>
    </rPh>
    <rPh sb="314" eb="316">
      <t>ケントウ</t>
    </rPh>
    <phoneticPr fontId="4"/>
  </si>
  <si>
    <t>　当市の農業集落排水事業は伊予地域と中山地域の山間部に４か所の処理場を整備し、汚水の集合処理を行っている。中山地域の佐礼谷、伊予地域の大平、唐川地区の整備・建設が平成２３年度で終了しており、今後企業債の借入れは発生しないため、残高は減少していく状態である。
　企業債残高対事業規模比率は、基準内繰入の経理方法を総務省方式に統一し皆減となった。
　施設利用率について、中山地域の各施設はほぼ１００％である。平成２５年に大平処理場の２系列目の稼働を開始したため利用率が低い状況である。
　経費回収率は類似団体と比較しても上位水準となっており、汚水処理原価も同程度である。農業集落排水事業も下水道事業と同じく、一般会計との間の適正な負担区分を前提として、独立採算制の原則とされているので、使用料収入の確保が必要である。料金体系は伊予地域と中山地域で異なっているが、施設規模と使用人数の関係があるため、改定は慎重にならざるを得ない。伊予地域の使用料については平成３１年３月に改定を行った。</t>
    <rPh sb="47" eb="49">
      <t>トウシ</t>
    </rPh>
    <rPh sb="54" eb="56">
      <t>セイビ</t>
    </rPh>
    <rPh sb="58" eb="60">
      <t>オスイ</t>
    </rPh>
    <rPh sb="61" eb="63">
      <t>シュウゴウ</t>
    </rPh>
    <rPh sb="63" eb="65">
      <t>ショリ</t>
    </rPh>
    <rPh sb="66" eb="67">
      <t>オコナ</t>
    </rPh>
    <rPh sb="74" eb="76">
      <t>キギョウ</t>
    </rPh>
    <rPh sb="76" eb="77">
      <t>サイ</t>
    </rPh>
    <rPh sb="99" eb="101">
      <t>ナカヤマ</t>
    </rPh>
    <rPh sb="101" eb="103">
      <t>チイキ</t>
    </rPh>
    <rPh sb="108" eb="110">
      <t>イヨ</t>
    </rPh>
    <rPh sb="110" eb="112">
      <t>チイキ</t>
    </rPh>
    <rPh sb="164" eb="166">
      <t>カイゲン</t>
    </rPh>
    <rPh sb="184" eb="186">
      <t>コンゴ</t>
    </rPh>
    <rPh sb="222" eb="224">
      <t>チイキ</t>
    </rPh>
    <rPh sb="225" eb="226">
      <t>カク</t>
    </rPh>
    <rPh sb="226" eb="228">
      <t>シセツ</t>
    </rPh>
    <rPh sb="228" eb="231">
      <t>リヨウリツ</t>
    </rPh>
    <rPh sb="232" eb="233">
      <t>ヒク</t>
    </rPh>
    <rPh sb="234" eb="236">
      <t>ジョウキョウ</t>
    </rPh>
    <rPh sb="245" eb="247">
      <t>ショリ</t>
    </rPh>
    <rPh sb="247" eb="249">
      <t>ノウリョク</t>
    </rPh>
    <rPh sb="249" eb="251">
      <t>サイダイ</t>
    </rPh>
    <rPh sb="270" eb="272">
      <t>ヘイセイ</t>
    </rPh>
    <rPh sb="274" eb="275">
      <t>ネン</t>
    </rPh>
    <rPh sb="277" eb="279">
      <t>テイド</t>
    </rPh>
    <rPh sb="285" eb="287">
      <t>エイキョウ</t>
    </rPh>
    <rPh sb="309" eb="311">
      <t>カイシュウ</t>
    </rPh>
    <rPh sb="323" eb="325">
      <t>ドウヨウ</t>
    </rPh>
    <rPh sb="397" eb="399">
      <t>カイテイ</t>
    </rPh>
    <rPh sb="400" eb="402">
      <t>シンチョウ</t>
    </rPh>
    <rPh sb="408" eb="409">
      <t>エ</t>
    </rPh>
    <rPh sb="413" eb="415">
      <t>ナカヤマ</t>
    </rPh>
    <rPh sb="415" eb="417">
      <t>チイキ</t>
    </rPh>
    <rPh sb="418" eb="419">
      <t>コト</t>
    </rPh>
    <rPh sb="431" eb="433">
      <t>シヨウ</t>
    </rPh>
    <rPh sb="433" eb="435">
      <t>ニンズウ</t>
    </rPh>
    <rPh sb="436" eb="438">
      <t>カンケイコンゴカダイイヨチイキシヨウリョウヘイセイネンガツカイテイオコナ</t>
    </rPh>
    <phoneticPr fontId="4"/>
  </si>
  <si>
    <t>　汚水管渠については、耐用年数を超えた老朽管がないため早期に対策する必要はないと思われる。
　４か所ある処理施設においては、供用開始から、約27年が経過しているが、適切な管理のもと修繕を実施している状況である。
　今後、大規模修繕に備えるため、耐用年数を迎える設備、機器の長寿命化やストックマネジメントを踏まえた計画のもと対応が必要となる。</t>
    <rPh sb="11" eb="13">
      <t>タイヨウ</t>
    </rPh>
    <rPh sb="13" eb="15">
      <t>ネンスウ</t>
    </rPh>
    <rPh sb="16" eb="17">
      <t>コ</t>
    </rPh>
    <rPh sb="19" eb="21">
      <t>ロウキュウ</t>
    </rPh>
    <rPh sb="21" eb="22">
      <t>カン</t>
    </rPh>
    <rPh sb="69" eb="70">
      <t>ヤク</t>
    </rPh>
    <rPh sb="82" eb="84">
      <t>テキセツ</t>
    </rPh>
    <rPh sb="85" eb="87">
      <t>カンリ</t>
    </rPh>
    <rPh sb="110" eb="113">
      <t>ダイキボ</t>
    </rPh>
    <rPh sb="113" eb="115">
      <t>シュウゼン</t>
    </rPh>
    <rPh sb="116" eb="117">
      <t>ソナ</t>
    </rPh>
    <rPh sb="127" eb="128">
      <t>ムカ</t>
    </rPh>
    <rPh sb="130" eb="132">
      <t>セツビ</t>
    </rPh>
    <rPh sb="136" eb="140">
      <t>チョウジュミョウカ</t>
    </rPh>
    <rPh sb="161" eb="163">
      <t>タイオウ</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</si>
</sst>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7-400F-A255-01F25F45B9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0C7-400F-A255-01F25F45B9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45.96</c:v>
                </c:pt>
                <c:pt idx="1">
                  <c:v>49.61</c:v>
                </c:pt>
                <c:pt idx="2">
                  <c:v>52.26</c:v>
                </c:pt>
                <c:pt idx="3">
                  <c:v>50.69</c:v>
                </c:pt>
                <c:pt idx="4">
                  <c:v>48.43</c:v>
                </c:pt>
              </c:numCache>
            </c:numRef>
          </c:val>
          <c:extLst>
            <c:ext xmlns:c16="http://schemas.microsoft.com/office/drawing/2014/chart" uri="{C3380CC4-5D6E-409C-BE32-E72D297353CC}">
              <c16:uniqueId val="{00000000-5FB6-44C7-A201-D79C0255BC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FB6-44C7-A201-D79C0255BC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85.75</c:v>
                </c:pt>
                <c:pt idx="1">
                  <c:v>85.96</c:v>
                </c:pt>
                <c:pt idx="2">
                  <c:v>86.61</c:v>
                </c:pt>
                <c:pt idx="3">
                  <c:v>84.95</c:v>
                </c:pt>
                <c:pt idx="4">
                  <c:v>84.78</c:v>
                </c:pt>
              </c:numCache>
            </c:numRef>
          </c:val>
          <c:extLst>
            <c:ext xmlns:c16="http://schemas.microsoft.com/office/drawing/2014/chart" uri="{C3380CC4-5D6E-409C-BE32-E72D297353CC}">
              <c16:uniqueId val="{00000000-658A-40C4-9642-C141992FC3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58A-40C4-9642-C141992FC3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65.430000000000007</c:v>
                </c:pt>
                <c:pt idx="1">
                  <c:v>64.16</c:v>
                </c:pt>
                <c:pt idx="2">
                  <c:v>62.44</c:v>
                </c:pt>
                <c:pt idx="3">
                  <c:v>61.05</c:v>
                </c:pt>
                <c:pt idx="4">
                  <c:v>60.98</c:v>
                </c:pt>
              </c:numCache>
            </c:numRef>
          </c:val>
          <c:extLst>
            <c:ext xmlns:c16="http://schemas.microsoft.com/office/drawing/2014/chart" uri="{C3380CC4-5D6E-409C-BE32-E72D297353CC}">
              <c16:uniqueId val="{00000000-600D-406C-9975-042E93F7CC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D-406C-9975-042E93F7CC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A-4427-840C-B534F6D31B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A-4427-840C-B534F6D31B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0-4E9A-A428-A095558B90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0-4E9A-A428-A095558B90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59-416C-AC25-18082E91AF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9-416C-AC25-18082E91AF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8-4B1E-8942-6334EA87B7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8-4B1E-8942-6334EA87B7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1438.35</c:v>
                </c:pt>
                <c:pt idx="1">
                  <c:v>1200.21</c:v>
                </c:pt>
                <c:pt idx="2">
                  <c:v>1172.43</c:v>
                </c:pt>
                <c:pt idx="3" formatCode="#,##0.00;&quot;△&quot;#,##0.00">
                  <c:v>0</c:v>
                </c:pt>
                <c:pt idx="4" formatCode="#,##0.00;&quot;△&quot;#,##0.00">
                  <c:v>0</c:v>
                </c:pt>
              </c:numCache>
            </c:numRef>
          </c:val>
          <c:extLst>
            <c:ext xmlns:c16="http://schemas.microsoft.com/office/drawing/2014/chart" uri="{C3380CC4-5D6E-409C-BE32-E72D297353CC}">
              <c16:uniqueId val="{00000000-0704-4AED-962B-7BE8E157E6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704-4AED-962B-7BE8E157E6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30.1</c:v>
                </c:pt>
                <c:pt idx="1">
                  <c:v>33.380000000000003</c:v>
                </c:pt>
                <c:pt idx="2">
                  <c:v>36.18</c:v>
                </c:pt>
                <c:pt idx="3">
                  <c:v>64.540000000000006</c:v>
                </c:pt>
                <c:pt idx="4">
                  <c:v>67.349999999999994</c:v>
                </c:pt>
              </c:numCache>
            </c:numRef>
          </c:val>
          <c:extLst>
            <c:ext xmlns:c16="http://schemas.microsoft.com/office/drawing/2014/chart" uri="{C3380CC4-5D6E-409C-BE32-E72D297353CC}">
              <c16:uniqueId val="{00000000-53B4-4A3D-AB61-F87E1EDB1E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3B4-4A3D-AB61-F87E1EDB1E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518.32000000000005</c:v>
                </c:pt>
                <c:pt idx="1">
                  <c:v>501.33</c:v>
                </c:pt>
                <c:pt idx="2">
                  <c:v>458.21</c:v>
                </c:pt>
                <c:pt idx="3">
                  <c:v>258.74</c:v>
                </c:pt>
                <c:pt idx="4">
                  <c:v>271.98</c:v>
                </c:pt>
              </c:numCache>
            </c:numRef>
          </c:val>
          <c:extLst>
            <c:ext xmlns:c16="http://schemas.microsoft.com/office/drawing/2014/chart" uri="{C3380CC4-5D6E-409C-BE32-E72D297353CC}">
              <c16:uniqueId val="{00000000-C3CE-4FCC-8467-8296E74AD1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3CE-4FCC-8467-8296E74AD1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3" zoomScale="120" zoomScaleNormal="120" workbookViewId="0">
      <selection activeCell="BK53" sqref="BK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伊予市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36933</v>
      </c>
      <c r="AM8" s="75"/>
      <c r="AN8" s="75"/>
      <c r="AO8" s="75"/>
      <c r="AP8" s="75"/>
      <c r="AQ8" s="75"/>
      <c r="AR8" s="75"/>
      <c r="AS8" s="75"/>
      <c r="AT8" s="74">
        <f>データ!T6</f>
        <v>194.44</v>
      </c>
      <c r="AU8" s="74"/>
      <c r="AV8" s="74"/>
      <c r="AW8" s="74"/>
      <c r="AX8" s="74"/>
      <c r="AY8" s="74"/>
      <c r="AZ8" s="74"/>
      <c r="BA8" s="74"/>
      <c r="BB8" s="74">
        <f>データ!U6</f>
        <v>189.95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5.84</v>
      </c>
      <c r="Q10" s="74"/>
      <c r="R10" s="74"/>
      <c r="S10" s="74"/>
      <c r="T10" s="74"/>
      <c r="U10" s="74"/>
      <c r="V10" s="74"/>
      <c r="W10" s="74">
        <f>データ!Q6</f>
        <v>97.32</v>
      </c>
      <c r="X10" s="74"/>
      <c r="Y10" s="74"/>
      <c r="Z10" s="74"/>
      <c r="AA10" s="74"/>
      <c r="AB10" s="74"/>
      <c r="AC10" s="74"/>
      <c r="AD10" s="75">
        <f>データ!R6</f>
        <v>2910</v>
      </c>
      <c r="AE10" s="75"/>
      <c r="AF10" s="75"/>
      <c r="AG10" s="75"/>
      <c r="AH10" s="75"/>
      <c r="AI10" s="75"/>
      <c r="AJ10" s="75"/>
      <c r="AK10" s="2"/>
      <c r="AL10" s="75">
        <f>データ!V6</f>
        <v>2148</v>
      </c>
      <c r="AM10" s="75"/>
      <c r="AN10" s="75"/>
      <c r="AO10" s="75"/>
      <c r="AP10" s="75"/>
      <c r="AQ10" s="75"/>
      <c r="AR10" s="75"/>
      <c r="AS10" s="75"/>
      <c r="AT10" s="74">
        <f>データ!W6</f>
        <v>1.1200000000000001</v>
      </c>
      <c r="AU10" s="74"/>
      <c r="AV10" s="74"/>
      <c r="AW10" s="74"/>
      <c r="AX10" s="74"/>
      <c r="AY10" s="74"/>
      <c r="AZ10" s="74"/>
      <c r="BA10" s="74"/>
      <c r="BB10" s="74">
        <f>データ!X6</f>
        <v>1917.86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ktif8u6owsZEBhWHbdYl/fqzFq5P5ObTK+lHcwLsaicag6JLdpe8fBtm3OLTyzIwDTAjf0/JlG2ZEbzj5/rSQ==" saltValue="ZTHroq7VUyZ+afg7vRk6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5.84</v>
      </c>
      <c r="Q6" s="34">
        <f t="shared" si="3"/>
        <v>97.32</v>
      </c>
      <c r="R6" s="34">
        <f t="shared" si="3"/>
        <v>2910</v>
      </c>
      <c r="S6" s="34">
        <f t="shared" si="3"/>
        <v>36933</v>
      </c>
      <c r="T6" s="34">
        <f t="shared" si="3"/>
        <v>194.44</v>
      </c>
      <c r="U6" s="34">
        <f t="shared" si="3"/>
        <v>189.95</v>
      </c>
      <c r="V6" s="34">
        <f t="shared" si="3"/>
        <v>2148</v>
      </c>
      <c r="W6" s="34">
        <f t="shared" si="3"/>
        <v>1.1200000000000001</v>
      </c>
      <c r="X6" s="34">
        <f t="shared" si="3"/>
        <v>1917.86</v>
      </c>
      <c r="Y6" s="35">
        <f>IF(Y7="",NA(),Y7)</f>
        <v>65.430000000000007</v>
      </c>
      <c r="Z6" s="35">
        <f t="shared" ref="Z6:AH6" si="4">IF(Z7="",NA(),Z7)</f>
        <v>64.16</v>
      </c>
      <c r="AA6" s="35">
        <f t="shared" si="4"/>
        <v>62.44</v>
      </c>
      <c r="AB6" s="35">
        <f t="shared" si="4"/>
        <v>61.05</v>
      </c>
      <c r="AC6" s="35">
        <f t="shared" si="4"/>
        <v>60.98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1438.35</v>
      </c>
      <c r="BG6" s="35">
        <f t="shared" ref="BG6:BO6" si="7">IF(BG7="",NA(),BG7)</f>
        <v>1200.21</v>
      </c>
      <c r="BH6" s="35">
        <f t="shared" si="7"/>
        <v>1172.43</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30.1</v>
      </c>
      <c r="BR6" s="35">
        <f t="shared" ref="BR6:BZ6" si="8">IF(BR7="",NA(),BR7)</f>
        <v>33.380000000000003</v>
      </c>
      <c r="BS6" s="35">
        <f t="shared" si="8"/>
        <v>36.18</v>
      </c>
      <c r="BT6" s="35">
        <f t="shared" si="8"/>
        <v>64.540000000000006</v>
      </c>
      <c r="BU6" s="35">
        <f t="shared" si="8"/>
        <v>67.349999999999994</v>
      </c>
      <c r="BV6" s="35">
        <f t="shared" si="8"/>
        <v>52.19</v>
      </c>
      <c r="BW6" s="35">
        <f t="shared" si="8"/>
        <v>55.32</v>
      </c>
      <c r="BX6" s="35">
        <f t="shared" si="8"/>
        <v>59.8</v>
      </c>
      <c r="BY6" s="35">
        <f t="shared" si="8"/>
        <v>57.77</v>
      </c>
      <c r="BZ6" s="35">
        <f t="shared" si="8"/>
        <v>57.31</v>
      </c>
      <c r="CA6" s="34" t="str">
        <f>IF(CA7="","",IF(CA7="-","【-】","【"&amp;SUBSTITUTE(TEXT(CA7,"#,##0.00"),"-","△")&amp;"】"))</f>
        <v>【59.59】</v>
      </c>
      <c r="CB6" s="35">
        <f>IF(CB7="",NA(),CB7)</f>
        <v>518.32000000000005</v>
      </c>
      <c r="CC6" s="35">
        <f t="shared" ref="CC6:CK6" si="9">IF(CC7="",NA(),CC7)</f>
        <v>501.33</v>
      </c>
      <c r="CD6" s="35">
        <f t="shared" si="9"/>
        <v>458.21</v>
      </c>
      <c r="CE6" s="35">
        <f t="shared" si="9"/>
        <v>258.74</v>
      </c>
      <c r="CF6" s="35">
        <f t="shared" si="9"/>
        <v>271.98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45.96</v>
      </c>
      <c r="CN6" s="35">
        <f t="shared" ref="CN6:CV6" si="10">IF(CN7="",NA(),CN7)</f>
        <v>49.61</v>
      </c>
      <c r="CO6" s="35">
        <f t="shared" si="10"/>
        <v>52.26</v>
      </c>
      <c r="CP6" s="35">
        <f t="shared" si="10"/>
        <v>50.69</v>
      </c>
      <c r="CQ6" s="35">
        <f t="shared" si="10"/>
        <v>48.43</v>
      </c>
      <c r="CR6" s="35">
        <f t="shared" si="10"/>
        <v>52.31</v>
      </c>
      <c r="CS6" s="35">
        <f t="shared" si="10"/>
        <v>60.65</v>
      </c>
      <c r="CT6" s="35">
        <f t="shared" si="10"/>
        <v>51.75</v>
      </c>
      <c r="CU6" s="35">
        <f t="shared" si="10"/>
        <v>50.68</v>
      </c>
      <c r="CV6" s="35">
        <f t="shared" si="10"/>
        <v>50.14</v>
      </c>
      <c r="CW6" s="34" t="str">
        <f>IF(CW7="","",IF(CW7="-","【-】","【"&amp;SUBSTITUTE(TEXT(CW7,"#,##0.00"),"-","△")&amp;"】"))</f>
        <v>【51.30】</v>
      </c>
      <c r="CX6" s="35">
        <f>IF(CX7="",NA(),CX7)</f>
        <v>85.75</v>
      </c>
      <c r="CY6" s="35">
        <f t="shared" ref="CY6:DG6" si="11">IF(CY7="",NA(),CY7)</f>
        <v>85.96</v>
      </c>
      <c r="CZ6" s="35">
        <f t="shared" si="11"/>
        <v>86.61</v>
      </c>
      <c r="DA6" s="35">
        <f t="shared" si="11"/>
        <v>84.95</v>
      </c>
      <c r="DB6" s="35">
        <f t="shared" si="11"/>
        <v>84.78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382108</v>
      </c>
      <c r="D7" s="37">
        <v>47</v>
      </c>
      <c r="E7" s="37">
        <v>17</v>
      </c>
      <c r="F7" s="37">
        <v>5</v>
      </c>
      <c r="G7" s="37">
        <v>0</v>
      </c>
      <c r="H7" s="37" t="s">
        <v>98</v>
      </c>
      <c r="I7" s="37" t="s">
        <v>99</v>
      </c>
      <c r="J7" s="37" t="s">
        <v>100</v>
      </c>
      <c r="K7" s="37" t="s">
        <v>101</v>
      </c>
      <c r="L7" s="37" t="s">
        <v>102</v>
      </c>
      <c r="M7" s="37" t="s">
        <v>103</v>
      </c>
      <c r="N7" s="38" t="s">
        <v>104</v>
      </c>
      <c r="O7" s="38" t="s">
        <v>105</v>
      </c>
      <c r="P7" s="38">
        <v>5.84</v>
      </c>
      <c r="Q7" s="38">
        <v>97.32</v>
      </c>
      <c r="R7" s="38">
        <v>2910</v>
      </c>
      <c r="S7" s="38">
        <v>36933</v>
      </c>
      <c r="T7" s="38">
        <v>194.44</v>
      </c>
      <c r="U7" s="38">
        <v>189.95</v>
      </c>
      <c r="V7" s="38">
        <v>2148</v>
      </c>
      <c r="W7" s="38">
        <v>1.1200000000000001</v>
      </c>
      <c r="X7" s="38">
        <v>1917.86</v>
      </c>
      <c r="Y7" s="38">
        <v>65.430000000000007</v>
      </c>
      <c r="Z7" s="38">
        <v>64.16</v>
      </c>
      <c r="AA7" s="38">
        <v>62.44</v>
      </c>
      <c r="AB7" s="38">
        <v>61.05</v>
      </c>
      <c r="AC7" s="38">
        <v>60.98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1438.35</v>
      </c>
      <c r="BG7" s="38">
        <v>1200.21</v>
      </c>
      <c r="BH7" s="38">
        <v>1172.43</v>
      </c>
      <c r="BI7" s="38">
        <v>0</v>
      </c>
      <c r="BJ7" s="38">
        <v>0</v>
      </c>
      <c r="BK7" s="38">
        <v>1081.8</v>
      </c>
      <c r="BL7" s="38">
        <v>974.93</v>
      </c>
      <c r="BM7" s="38">
        <v>855.8</v>
      </c>
      <c r="BN7" s="38">
        <v>789.46</v>
      </c>
      <c r="BO7" s="38">
        <v>826.83</v>
      </c>
      <c r="BP7" s="38">
        <v>765.47</v>
      </c>
      <c r="BQ7" s="38">
        <v>30.1</v>
      </c>
      <c r="BR7" s="38">
        <v>33.380000000000003</v>
      </c>
      <c r="BS7" s="38">
        <v>36.18</v>
      </c>
      <c r="BT7" s="38">
        <v>64.540000000000006</v>
      </c>
      <c r="BU7" s="38">
        <v>67.349999999999994</v>
      </c>
      <c r="BV7" s="38">
        <v>52.19</v>
      </c>
      <c r="BW7" s="38">
        <v>55.32</v>
      </c>
      <c r="BX7" s="38">
        <v>59.8</v>
      </c>
      <c r="BY7" s="38">
        <v>57.77</v>
      </c>
      <c r="BZ7" s="38">
        <v>57.31</v>
      </c>
      <c r="CA7" s="38">
        <v>59.59</v>
      </c>
      <c r="CB7" s="38">
        <v>518.32000000000005</v>
      </c>
      <c r="CC7" s="38">
        <v>501.33</v>
      </c>
      <c r="CD7" s="38">
        <v>458.21</v>
      </c>
      <c r="CE7" s="38">
        <v>258.74</v>
      </c>
      <c r="CF7" s="38">
        <v>271.98</v>
      </c>
      <c r="CG7" s="38">
        <v>296.14</v>
      </c>
      <c r="CH7" s="38">
        <v>283.17</v>
      </c>
      <c r="CI7" s="38">
        <v>263.76</v>
      </c>
      <c r="CJ7" s="38">
        <v>274.35000000000002</v>
      </c>
      <c r="CK7" s="38">
        <v>273.52</v>
      </c>
      <c r="CL7" s="38">
        <v>257.86</v>
      </c>
      <c r="CM7" s="38">
        <v>45.96</v>
      </c>
      <c r="CN7" s="38">
        <v>49.61</v>
      </c>
      <c r="CO7" s="38">
        <v>52.26</v>
      </c>
      <c r="CP7" s="38">
        <v>50.69</v>
      </c>
      <c r="CQ7" s="38">
        <v>48.43</v>
      </c>
      <c r="CR7" s="38">
        <v>52.31</v>
      </c>
      <c r="CS7" s="38">
        <v>60.65</v>
      </c>
      <c r="CT7" s="38">
        <v>51.75</v>
      </c>
      <c r="CU7" s="38">
        <v>50.68</v>
      </c>
      <c r="CV7" s="38">
        <v>50.14</v>
      </c>
      <c r="CW7" s="38">
        <v>51.3</v>
      </c>
      <c r="CX7" s="38">
        <v>85.75</v>
      </c>
      <c r="CY7" s="38">
        <v>85.96</v>
      </c>
      <c r="CZ7" s="38">
        <v>86.61</v>
      </c>
      <c r="DA7" s="38">
        <v>84.95</v>
      </c>
      <c r="DB7" s="38">
        <v>84.78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2021-02-04T10:37:49Z</cp:lastPrinted>
  <dcterms:created xsi:type="dcterms:W3CDTF">2020-12-04T03:08:01Z</dcterms:created>
  <dcterms:modified xsi:type="dcterms:W3CDTF">2021-02-24T06:14:05Z</dcterms:modified>
  <cp:category/>
</cp:coreProperties>
</file>