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xmlns:mc="http://schemas.openxmlformats.org/markup-compatibility/2006">
    <mc:Choice Requires="x15">
      <x15ac:absPath xmlns:x15ac="http://schemas.microsoft.com/office/spreadsheetml/2010/11/ac" url="\\iyo.local\個人$\0728\デスクトップ\◎公営企業に係る経営比較分析表（令和３年度決算）の分析等について\"/>
    </mc:Choice>
  </mc:AlternateContent>
  <xr:revisionPtr revIDLastSave="0" documentId="13_ncr:1_{2DFCEDBF-2CDB-400F-B163-BE6BD365BDC6}" xr6:coauthVersionLast="36" xr6:coauthVersionMax="36" xr10:uidLastSave="{00000000-0000-0000-0000-000000000000}"/>
  <workbookProtection workbookAlgorithmName="SHA-512" workbookHashValue="8P6ABX/kpnJxT82yqrawxCbhDzdMsfbzKqKeUU59b8+wK2VQ/pswhydTcEfGVtvNOcvLLYouEcZQ+C5Hkf+D9w==" workbookSaltValue="3QPv3XEpse5F8z8SWmOpXA==" workbookSpinCount="100000" lockStructure="1"/>
  <bookViews>
    <workbookView xWindow="0" yWindow="0" windowWidth="15360" windowHeight="763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AL10" i="4" s="1"/>
  <c r="U6" i="5"/>
  <c r="BB8" i="4" s="1"/>
  <c r="T6" i="5"/>
  <c r="S6" i="5"/>
  <c r="R6" i="5"/>
  <c r="Q6" i="5"/>
  <c r="W10" i="4" s="1"/>
  <c r="P6" i="5"/>
  <c r="O6" i="5"/>
  <c r="N6" i="5"/>
  <c r="B10" i="4" s="1"/>
  <c r="M6" i="5"/>
  <c r="AD8" i="4" s="1"/>
  <c r="L6" i="5"/>
  <c r="K6" i="5"/>
  <c r="P8" i="4" s="1"/>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I85" i="4"/>
  <c r="H85" i="4"/>
  <c r="G85" i="4"/>
  <c r="BB10" i="4"/>
  <c r="AT10" i="4"/>
  <c r="AD10" i="4"/>
  <c r="P10" i="4"/>
  <c r="I10" i="4"/>
  <c r="AT8" i="4"/>
  <c r="AL8" i="4"/>
  <c r="W8" i="4"/>
  <c r="B6" i="4"/>
</calcChain>
</file>

<file path=xl/sharedStrings.xml><?xml version="1.0" encoding="utf-8"?>
<sst xmlns="http://schemas.openxmlformats.org/spreadsheetml/2006/main" count="297" uniqueCount="116">
  <si>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</si>
  <si>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</si>
  <si>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</si>
  <si>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</si>
  <si>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</si>
  <si>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</si>
  <si>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</si>
  <si>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</si>
  <si>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</si>
  <si>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</si>
  <si>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</si>
  <si>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</si>
  <si>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</si>
  <si>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</si>
  <si>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</si>
  <si>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</si>
  <si>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</si>
  <si>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</si>
  <si>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</si>
  <si>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</si>
  <si>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</si>
  <si>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</si>
  <si>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</si>
  <si>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</si>
  <si>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</si>
  <si>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</si>
  <si>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</si>
  <si>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</si>
  <si>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</si>
  <si>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</si>
  <si>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</si>
  <si>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</si>
  <si>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</si>
  <si>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</si>
  <si>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</si>
  <si>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</si>
  <si>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</si>
  <si>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</si>
  <si>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</si>
  <si>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</si>
  <si>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</si>
  <si>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</si>
  <si>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</si>
  <si>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</si>
  <si>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</si>
  <si>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</si>
  <si>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</si>
  <si>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</si>
  <si>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</si>
  <si>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</si>
  <si>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</si>
  <si>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</si>
  <si>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</si>
  <si>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</si>
  <si>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</si>
  <si>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</si>
  <si>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</si>
  <si>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</si>
  <si>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</si>
  <si>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</si>
  <si>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</si>
  <si>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</si>
  <si>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</si>
  <si>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</si>
  <si>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</si>
  <si>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</si>
  <si>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</si>
  <si>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</si>
  <si>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</si>
  <si>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</si>
  <si>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</si>
  <si>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</si>
  <si>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</si>
  <si>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</si>
  <si>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</si>
  <si>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</si>
  <si>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</si>
  <si>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</si>
  <si>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</si>
  <si>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</si>
  <si>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</si>
  <si>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</si>
  <si>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</si>
  <si>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</si>
  <si>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</si>
  <si>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</si>
  <si>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</si>
  <si>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</si>
  <si>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</si>
  <si>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</si>
  <si>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</si>
  <si>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</si>
  <si>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</si>
  <si>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</si>
  <si>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</si>
  <si>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伊予市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</si>
  <si>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</si>
  <si>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</si>
  <si>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</si>
  <si>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</si>
  <si>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</si>
  <si>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</si>
  <si>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</si>
  <si>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</si>
  <si>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</si>
  <si>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</si>
  <si>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</si>
  <si>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</si>
  <si>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</si>
  <si>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</si>
  <si>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</si>
  <si>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</si>
  <si>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</si>
  <si>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汚水管渠については、耐用年数が50年であるため、直ちに対策する必要はないと思われる。
　中山町下水浄化センターにおいては、平成11年の供用開始から約23年が経過し、適切な管理のもと機械設備や電気設備の更新や修繕を実施し運用している状況である。
　このため、今後、機器が耐用年数を迎えることを考慮し、施設設備機器等のストックマネジメントを踏まえた長寿命化計画の策定を考えている。</t>
    <rPh sb="11" eb="13">
      <t>タイヨウ</t>
    </rPh>
    <rPh sb="13" eb="15">
      <t>ネンスウ</t>
    </rPh>
    <rPh sb="18" eb="19">
      <t>ネン</t>
    </rPh>
    <rPh sb="25" eb="26">
      <t>タダ</t>
    </rPh>
    <rPh sb="45" eb="47">
      <t>ナカヤマ</t>
    </rPh>
    <rPh sb="47" eb="48">
      <t>チョウ</t>
    </rPh>
    <rPh sb="83" eb="85">
      <t>テキセツ</t>
    </rPh>
    <rPh sb="86" eb="88">
      <t>カンリ</t>
    </rPh>
    <rPh sb="140" eb="141">
      <t>ムカ</t>
    </rPh>
    <rPh sb="152" eb="154">
      <t>セツビ</t>
    </rPh>
    <rPh sb="154" eb="156">
      <t>キキ</t>
    </rPh>
    <rPh sb="183" eb="184">
      <t>カンガ</t>
    </rPh>
    <phoneticPr fontId="4"/>
  </si>
  <si>
    <t xml:space="preserve"> 特定環境保全公共下水道事業は中山間地域の中山町地域を整備した事業で、現在整備が完了し今後は企業債の借入れが発生しないため企業債残高は減少していくものと考える。
　企業債残高対事業規模比率は、基準内繰入の経理方法を総務省方式に統一し皆減した。
　水洗化率は、類似団体より非常に高い値で優良な状態である。
　経費回収率は類似団体より低くなっており、今後は人口減少に加えて、節水型の社会構造による水量の減少が考えられるため、使用料増加に向けた対策が必要である。
　下水道事業は一般会計との間の適正な負担区分を前提として、雨水処理に要する経費は公費で負担し、汚水処理に要する経費は私費（使用料）でまかなう独立採算制の原則に基づき、使用料収入の確保が必要である。
　また、未接続者に接続を促すなど、より一層の水洗化を進め、有収水量の増加を図りたい。
</t>
    <rPh sb="15" eb="16">
      <t>チュウ</t>
    </rPh>
    <rPh sb="16" eb="18">
      <t>サンカン</t>
    </rPh>
    <rPh sb="18" eb="20">
      <t>チイキ</t>
    </rPh>
    <rPh sb="21" eb="23">
      <t>ナカヤマ</t>
    </rPh>
    <rPh sb="23" eb="24">
      <t>チョウ</t>
    </rPh>
    <rPh sb="24" eb="26">
      <t>チイキ</t>
    </rPh>
    <rPh sb="27" eb="29">
      <t>セイビ</t>
    </rPh>
    <rPh sb="31" eb="33">
      <t>ジギョウ</t>
    </rPh>
    <rPh sb="35" eb="37">
      <t>ゲンザイ</t>
    </rPh>
    <rPh sb="37" eb="39">
      <t>セイビ</t>
    </rPh>
    <rPh sb="40" eb="42">
      <t>カンリョウ</t>
    </rPh>
    <rPh sb="43" eb="45">
      <t>コンゴ</t>
    </rPh>
    <rPh sb="61" eb="63">
      <t>キギョウ</t>
    </rPh>
    <rPh sb="63" eb="64">
      <t>サイ</t>
    </rPh>
    <rPh sb="64" eb="66">
      <t>ザンダカ</t>
    </rPh>
    <rPh sb="76" eb="77">
      <t>カンガ</t>
    </rPh>
    <rPh sb="135" eb="137">
      <t>ヒジョウ</t>
    </rPh>
    <rPh sb="138" eb="139">
      <t>タカ</t>
    </rPh>
    <rPh sb="140" eb="141">
      <t>アタイ</t>
    </rPh>
    <rPh sb="142" eb="144">
      <t>ユウリョウ</t>
    </rPh>
    <rPh sb="145" eb="147">
      <t>ジョウタイ</t>
    </rPh>
    <rPh sb="173" eb="175">
      <t>コンゴ</t>
    </rPh>
    <rPh sb="196" eb="198">
      <t>スイリョウ</t>
    </rPh>
    <rPh sb="199" eb="201">
      <t>ゲンショウ</t>
    </rPh>
    <rPh sb="202" eb="203">
      <t>カンガ</t>
    </rPh>
    <rPh sb="210" eb="213">
      <t>シヨウリョウ</t>
    </rPh>
    <rPh sb="213" eb="215">
      <t>ゾウカ</t>
    </rPh>
    <rPh sb="216" eb="217">
      <t>ム</t>
    </rPh>
    <rPh sb="219" eb="221">
      <t>タイサク</t>
    </rPh>
    <rPh sb="222" eb="224">
      <t>ヒツヨウ</t>
    </rPh>
    <rPh sb="308" eb="309">
      <t>モト</t>
    </rPh>
    <phoneticPr fontId="4"/>
  </si>
  <si>
    <t>　近年の課題である少子高齢化が進行していき、有収水量が減少していく傾向にあるため、使用料収入の大幅増加は見込むことができない。このため、使用料の改定を計画的に行うとともに、現在実施している複数年契約の施設維持管理をさらにすすめ、公共下水道事業とあわせて見直し、維持管理経費の縮減に努め、経費回収率、施設利用率の向上を図る。
　また今後は、施設の老朽化による改築更新が課題となるため、長寿命化、ストックマネジメント等、長期計画に基づき実施検討が必要である。</t>
    <rPh sb="4" eb="6">
      <t>カダイ</t>
    </rPh>
    <rPh sb="9" eb="11">
      <t>ショウシ</t>
    </rPh>
    <rPh sb="33" eb="35">
      <t>ケイコウ</t>
    </rPh>
    <rPh sb="41" eb="44">
      <t>シヨウリョウ</t>
    </rPh>
    <rPh sb="47" eb="49">
      <t>オオハバ</t>
    </rPh>
    <rPh sb="75" eb="78">
      <t>ケイカクテキ</t>
    </rPh>
    <rPh sb="158" eb="159">
      <t>ハカ</t>
    </rPh>
    <rPh sb="165" eb="167">
      <t>コンゴ</t>
    </rPh>
    <rPh sb="183" eb="185">
      <t>カダイ</t>
    </rPh>
    <rPh sb="191" eb="195">
      <t>チョウジュミョウカ</t>
    </rPh>
    <rPh sb="206" eb="207">
      <t>トウ</t>
    </rPh>
    <rPh sb="221" eb="223">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</si>
</sst>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C21A-415E-B9ED-37399FEF60C1}"/>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0.39</c:v>
                </c:pt>
                <c:pt idx="4">
                  <c:v>0.1</c:v>
                </c:pt>
              </c:numCache>
            </c:numRef>
          </c:val>
          <c:smooth val="0"/>
          <c:extLst>
            <c:ext xmlns:c16="http://schemas.microsoft.com/office/drawing/2014/chart" uri="{C3380CC4-5D6E-409C-BE32-E72D297353CC}">
              <c16:uniqueId val="{00000001-C21A-415E-B9ED-37399FEF60C1}"/>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107.14</c:v>
                </c:pt>
                <c:pt idx="4">
                  <c:v>105.24</c:v>
                </c:pt>
              </c:numCache>
            </c:numRef>
          </c:val>
          <c:extLst>
            <c:ext xmlns:c16="http://schemas.microsoft.com/office/drawing/2014/chart" uri="{C3380CC4-5D6E-409C-BE32-E72D297353CC}">
              <c16:uniqueId val="{00000000-9725-4644-A27C-C3AFC50FE699}"/>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105.78</c:v>
                </c:pt>
                <c:pt idx="4">
                  <c:v>106.09</c:v>
                </c:pt>
              </c:numCache>
            </c:numRef>
          </c:val>
          <c:smooth val="0"/>
          <c:extLst>
            <c:ext xmlns:c16="http://schemas.microsoft.com/office/drawing/2014/chart" uri="{C3380CC4-5D6E-409C-BE32-E72D297353CC}">
              <c16:uniqueId val="{00000001-9725-4644-A27C-C3AFC50FE699}"/>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3.23</c:v>
                </c:pt>
                <c:pt idx="4">
                  <c:v>6.47</c:v>
                </c:pt>
              </c:numCache>
            </c:numRef>
          </c:val>
          <c:extLst>
            <c:ext xmlns:c16="http://schemas.microsoft.com/office/drawing/2014/chart" uri="{C3380CC4-5D6E-409C-BE32-E72D297353CC}">
              <c16:uniqueId val="{00000000-2F62-4932-B2CB-B157C7788362}"/>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21.36</c:v>
                </c:pt>
                <c:pt idx="4">
                  <c:v>22.79</c:v>
                </c:pt>
              </c:numCache>
            </c:numRef>
          </c:val>
          <c:smooth val="0"/>
          <c:extLst>
            <c:ext xmlns:c16="http://schemas.microsoft.com/office/drawing/2014/chart" uri="{C3380CC4-5D6E-409C-BE32-E72D297353CC}">
              <c16:uniqueId val="{00000001-2F62-4932-B2CB-B157C7788362}"/>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967F-4889-A6A0-91596A2990C9}"/>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0.01</c:v>
                </c:pt>
                <c:pt idx="4">
                  <c:v>0.01</c:v>
                </c:pt>
              </c:numCache>
            </c:numRef>
          </c:val>
          <c:smooth val="0"/>
          <c:extLst>
            <c:ext xmlns:c16="http://schemas.microsoft.com/office/drawing/2014/chart" uri="{C3380CC4-5D6E-409C-BE32-E72D297353CC}">
              <c16:uniqueId val="{00000001-967F-4889-A6A0-91596A2990C9}"/>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23E8-435F-A8AC-C756DE44C44B}"/>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63.96</c:v>
                </c:pt>
                <c:pt idx="4">
                  <c:v>69.42</c:v>
                </c:pt>
              </c:numCache>
            </c:numRef>
          </c:val>
          <c:smooth val="0"/>
          <c:extLst>
            <c:ext xmlns:c16="http://schemas.microsoft.com/office/drawing/2014/chart" uri="{C3380CC4-5D6E-409C-BE32-E72D297353CC}">
              <c16:uniqueId val="{00000001-23E8-435F-A8AC-C756DE44C44B}"/>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26.86</c:v>
                </c:pt>
                <c:pt idx="4">
                  <c:v>47.99</c:v>
                </c:pt>
              </c:numCache>
            </c:numRef>
          </c:val>
          <c:extLst>
            <c:ext xmlns:c16="http://schemas.microsoft.com/office/drawing/2014/chart" uri="{C3380CC4-5D6E-409C-BE32-E72D297353CC}">
              <c16:uniqueId val="{00000000-D0A0-4A70-B106-28DEF89B9A0A}"/>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44.24</c:v>
                </c:pt>
                <c:pt idx="4">
                  <c:v>43.07</c:v>
                </c:pt>
              </c:numCache>
            </c:numRef>
          </c:val>
          <c:smooth val="0"/>
          <c:extLst>
            <c:ext xmlns:c16="http://schemas.microsoft.com/office/drawing/2014/chart" uri="{C3380CC4-5D6E-409C-BE32-E72D297353CC}">
              <c16:uniqueId val="{00000001-D0A0-4A70-B106-28DEF89B9A0A}"/>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49E1-416D-B5BE-CBAAFDFD1BEA}"/>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1258.43</c:v>
                </c:pt>
                <c:pt idx="4">
                  <c:v>1163.75</c:v>
                </c:pt>
              </c:numCache>
            </c:numRef>
          </c:val>
          <c:smooth val="0"/>
          <c:extLst>
            <c:ext xmlns:c16="http://schemas.microsoft.com/office/drawing/2014/chart" uri="{C3380CC4-5D6E-409C-BE32-E72D297353CC}">
              <c16:uniqueId val="{00000001-49E1-416D-B5BE-CBAAFDFD1BEA}"/>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48.96</c:v>
                </c:pt>
                <c:pt idx="4">
                  <c:v>41.43</c:v>
                </c:pt>
              </c:numCache>
            </c:numRef>
          </c:val>
          <c:extLst>
            <c:ext xmlns:c16="http://schemas.microsoft.com/office/drawing/2014/chart" uri="{C3380CC4-5D6E-409C-BE32-E72D297353CC}">
              <c16:uniqueId val="{00000000-634B-44EF-942E-0D5148FE8985}"/>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73.36</c:v>
                </c:pt>
                <c:pt idx="4">
                  <c:v>72.599999999999994</c:v>
                </c:pt>
              </c:numCache>
            </c:numRef>
          </c:val>
          <c:smooth val="0"/>
          <c:extLst>
            <c:ext xmlns:c16="http://schemas.microsoft.com/office/drawing/2014/chart" uri="{C3380CC4-5D6E-409C-BE32-E72D297353CC}">
              <c16:uniqueId val="{00000001-634B-44EF-942E-0D5148FE8985}"/>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324.37</c:v>
                </c:pt>
                <c:pt idx="4">
                  <c:v>384.51</c:v>
                </c:pt>
              </c:numCache>
            </c:numRef>
          </c:val>
          <c:extLst>
            <c:ext xmlns:c16="http://schemas.microsoft.com/office/drawing/2014/chart" uri="{C3380CC4-5D6E-409C-BE32-E72D297353CC}">
              <c16:uniqueId val="{00000000-BD4F-4198-B589-EBC77D12A758}"/>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224.88</c:v>
                </c:pt>
                <c:pt idx="4">
                  <c:v>228.64</c:v>
                </c:pt>
              </c:numCache>
            </c:numRef>
          </c:val>
          <c:smooth val="0"/>
          <c:extLst>
            <c:ext xmlns:c16="http://schemas.microsoft.com/office/drawing/2014/chart" uri="{C3380CC4-5D6E-409C-BE32-E72D297353CC}">
              <c16:uniqueId val="{00000001-BD4F-4198-B589-EBC77D12A758}"/>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47.68</c:v>
                </c:pt>
                <c:pt idx="4">
                  <c:v>47.07</c:v>
                </c:pt>
              </c:numCache>
            </c:numRef>
          </c:val>
          <c:extLst>
            <c:ext xmlns:c16="http://schemas.microsoft.com/office/drawing/2014/chart" uri="{C3380CC4-5D6E-409C-BE32-E72D297353CC}">
              <c16:uniqueId val="{00000000-BE9E-46F7-995E-9B83A898E37A}"/>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42.4</c:v>
                </c:pt>
                <c:pt idx="4">
                  <c:v>42.28</c:v>
                </c:pt>
              </c:numCache>
            </c:numRef>
          </c:val>
          <c:smooth val="0"/>
          <c:extLst>
            <c:ext xmlns:c16="http://schemas.microsoft.com/office/drawing/2014/chart" uri="{C3380CC4-5D6E-409C-BE32-E72D297353CC}">
              <c16:uniqueId val="{00000001-BE9E-46F7-995E-9B83A898E37A}"/>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89.46</c:v>
                </c:pt>
                <c:pt idx="4">
                  <c:v>88.06</c:v>
                </c:pt>
              </c:numCache>
            </c:numRef>
          </c:val>
          <c:extLst>
            <c:ext xmlns:c16="http://schemas.microsoft.com/office/drawing/2014/chart" uri="{C3380CC4-5D6E-409C-BE32-E72D297353CC}">
              <c16:uniqueId val="{00000000-C097-403F-80D7-1B97698B3267}"/>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84.19</c:v>
                </c:pt>
                <c:pt idx="4">
                  <c:v>84.34</c:v>
                </c:pt>
              </c:numCache>
            </c:numRef>
          </c:val>
          <c:smooth val="0"/>
          <c:extLst>
            <c:ext xmlns:c16="http://schemas.microsoft.com/office/drawing/2014/chart" uri="{C3380CC4-5D6E-409C-BE32-E72D297353CC}">
              <c16:uniqueId val="{00000001-C097-403F-80D7-1B97698B3267}"/>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【63.89】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【1,201.79】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【85.24】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【25.87】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election activeCell="B1" sqref="B1"/>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愛媛県　伊予市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特定環境保全公共下水道</v>
      </c>
      <c r="Q8" s="65"/>
      <c r="R8" s="65"/>
      <c r="S8" s="65"/>
      <c r="T8" s="65"/>
      <c r="U8" s="65"/>
      <c r="V8" s="65"/>
      <c r="W8" s="65" t="str">
        <f>データ!L6</f>
        <v>D2</v>
      </c>
      <c r="X8" s="65"/>
      <c r="Y8" s="65"/>
      <c r="Z8" s="65"/>
      <c r="AA8" s="65"/>
      <c r="AB8" s="65"/>
      <c r="AC8" s="65"/>
      <c r="AD8" s="66" t="str">
        <f>データ!$M$6</f>
        <v>非設置</v>
      </c>
      <c r="AE8" s="66"/>
      <c r="AF8" s="66"/>
      <c r="AG8" s="66"/>
      <c r="AH8" s="66"/>
      <c r="AI8" s="66"/>
      <c r="AJ8" s="66"/>
      <c r="AK8" s="3"/>
      <c r="AL8" s="46">
        <f>データ!S6</f>
        <v>36107</v>
      </c>
      <c r="AM8" s="46"/>
      <c r="AN8" s="46"/>
      <c r="AO8" s="46"/>
      <c r="AP8" s="46"/>
      <c r="AQ8" s="46"/>
      <c r="AR8" s="46"/>
      <c r="AS8" s="46"/>
      <c r="AT8" s="45">
        <f>データ!T6</f>
        <v>194.44</v>
      </c>
      <c r="AU8" s="45"/>
      <c r="AV8" s="45"/>
      <c r="AW8" s="45"/>
      <c r="AX8" s="45"/>
      <c r="AY8" s="45"/>
      <c r="AZ8" s="45"/>
      <c r="BA8" s="45"/>
      <c r="BB8" s="45">
        <f>データ!U6</f>
        <v>185.7</v>
      </c>
      <c r="BC8" s="45"/>
      <c r="BD8" s="45"/>
      <c r="BE8" s="45"/>
      <c r="BF8" s="45"/>
      <c r="BG8" s="45"/>
      <c r="BH8" s="45"/>
      <c r="BI8" s="45"/>
      <c r="BJ8" s="3"/>
      <c r="BK8" s="3"/>
      <c r="BL8" s="61" t="s">
        <v>10</v>
      </c>
      <c r="BM8" s="62"/>
      <c r="BN8" s="63" t="s">
        <v>11</v>
      </c>
      <c r="BO8" s="63"/>
      <c r="BP8" s="63"/>
      <c r="BQ8" s="63"/>
      <c r="BR8" s="63"/>
      <c r="BS8" s="63"/>
      <c r="BT8" s="63"/>
      <c r="BU8" s="63"/>
      <c r="BV8" s="63"/>
      <c r="BW8" s="63"/>
      <c r="BX8" s="63"/>
      <c r="BY8" s="64"/>
    </row>
    <row r="9" spans="1:78" ht="18.75" customHeight="1" x14ac:dyDescent="0.15">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15">
      <c r="A10" s="2"/>
      <c r="B10" s="45" t="str">
        <f>データ!N6</f>
        <v>-</v>
      </c>
      <c r="C10" s="45"/>
      <c r="D10" s="45"/>
      <c r="E10" s="45"/>
      <c r="F10" s="45"/>
      <c r="G10" s="45"/>
      <c r="H10" s="45"/>
      <c r="I10" s="45">
        <f>データ!O6</f>
        <v>80.36</v>
      </c>
      <c r="J10" s="45"/>
      <c r="K10" s="45"/>
      <c r="L10" s="45"/>
      <c r="M10" s="45"/>
      <c r="N10" s="45"/>
      <c r="O10" s="45"/>
      <c r="P10" s="45">
        <f>データ!P6</f>
        <v>2.4700000000000002</v>
      </c>
      <c r="Q10" s="45"/>
      <c r="R10" s="45"/>
      <c r="S10" s="45"/>
      <c r="T10" s="45"/>
      <c r="U10" s="45"/>
      <c r="V10" s="45"/>
      <c r="W10" s="45">
        <f>データ!Q6</f>
        <v>80.599999999999994</v>
      </c>
      <c r="X10" s="45"/>
      <c r="Y10" s="45"/>
      <c r="Z10" s="45"/>
      <c r="AA10" s="45"/>
      <c r="AB10" s="45"/>
      <c r="AC10" s="45"/>
      <c r="AD10" s="46">
        <f>データ!R6</f>
        <v>2910</v>
      </c>
      <c r="AE10" s="46"/>
      <c r="AF10" s="46"/>
      <c r="AG10" s="46"/>
      <c r="AH10" s="46"/>
      <c r="AI10" s="46"/>
      <c r="AJ10" s="46"/>
      <c r="AK10" s="2"/>
      <c r="AL10" s="46">
        <f>データ!V6</f>
        <v>888</v>
      </c>
      <c r="AM10" s="46"/>
      <c r="AN10" s="46"/>
      <c r="AO10" s="46"/>
      <c r="AP10" s="46"/>
      <c r="AQ10" s="46"/>
      <c r="AR10" s="46"/>
      <c r="AS10" s="46"/>
      <c r="AT10" s="45">
        <f>データ!W6</f>
        <v>0.55000000000000004</v>
      </c>
      <c r="AU10" s="45"/>
      <c r="AV10" s="45"/>
      <c r="AW10" s="45"/>
      <c r="AX10" s="45"/>
      <c r="AY10" s="45"/>
      <c r="AZ10" s="45"/>
      <c r="BA10" s="45"/>
      <c r="BB10" s="45">
        <f>データ!X6</f>
        <v>1614.55</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114</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113</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115</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【105.35】</v>
      </c>
      <c r="F85" s="12" t="str">
        <f>データ!AT6</f>
        <v>【63.89】</v>
      </c>
      <c r="G85" s="12" t="str">
        <f>データ!BE6</f>
        <v>【44.07】</v>
      </c>
      <c r="H85" s="12" t="str">
        <f>データ!BP6</f>
        <v>【1,201.79】</v>
      </c>
      <c r="I85" s="12" t="str">
        <f>データ!CA6</f>
        <v>【75.31】</v>
      </c>
      <c r="J85" s="12" t="str">
        <f>データ!CL6</f>
        <v>【216.39】</v>
      </c>
      <c r="K85" s="12" t="str">
        <f>データ!CW6</f>
        <v>【42.57】</v>
      </c>
      <c r="L85" s="12" t="str">
        <f>データ!DH6</f>
        <v>【85.24】</v>
      </c>
      <c r="M85" s="12" t="str">
        <f>データ!DS6</f>
        <v>【25.87】</v>
      </c>
      <c r="N85" s="12" t="str">
        <f>データ!ED6</f>
        <v>【0.01】</v>
      </c>
      <c r="O85" s="12" t="str">
        <f>データ!EO6</f>
        <v>【0.15】</v>
      </c>
    </row>
  </sheetData>
  <sheetProtection algorithmName="SHA-512" hashValue="jwjik0sHeyWfijYKU98sD/6uuDIdJ/yyESm1TyAcYpGdMXfeHK4utFT8Ix3o5b08i7c00Bf2odj/l2zSYSE6PA==" saltValue="UzLSOBQfhfBLkMkdVcHN+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28</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54</v>
      </c>
      <c r="B4" s="16"/>
      <c r="C4" s="16"/>
      <c r="D4" s="16"/>
      <c r="E4" s="16"/>
      <c r="F4" s="16"/>
      <c r="G4" s="16"/>
      <c r="H4" s="76"/>
      <c r="I4" s="77"/>
      <c r="J4" s="77"/>
      <c r="K4" s="77"/>
      <c r="L4" s="77"/>
      <c r="M4" s="77"/>
      <c r="N4" s="77"/>
      <c r="O4" s="77"/>
      <c r="P4" s="77"/>
      <c r="Q4" s="77"/>
      <c r="R4" s="77"/>
      <c r="S4" s="77"/>
      <c r="T4" s="77"/>
      <c r="U4" s="77"/>
      <c r="V4" s="77"/>
      <c r="W4" s="77"/>
      <c r="X4" s="78"/>
      <c r="Y4" s="72" t="s">
        <v>55</v>
      </c>
      <c r="Z4" s="72"/>
      <c r="AA4" s="72"/>
      <c r="AB4" s="72"/>
      <c r="AC4" s="72"/>
      <c r="AD4" s="72"/>
      <c r="AE4" s="72"/>
      <c r="AF4" s="72"/>
      <c r="AG4" s="72"/>
      <c r="AH4" s="72"/>
      <c r="AI4" s="72"/>
      <c r="AJ4" s="72" t="s">
        <v>56</v>
      </c>
      <c r="AK4" s="72"/>
      <c r="AL4" s="72"/>
      <c r="AM4" s="72"/>
      <c r="AN4" s="72"/>
      <c r="AO4" s="72"/>
      <c r="AP4" s="72"/>
      <c r="AQ4" s="72"/>
      <c r="AR4" s="72"/>
      <c r="AS4" s="72"/>
      <c r="AT4" s="72"/>
      <c r="AU4" s="72" t="s">
        <v>57</v>
      </c>
      <c r="AV4" s="72"/>
      <c r="AW4" s="72"/>
      <c r="AX4" s="72"/>
      <c r="AY4" s="72"/>
      <c r="AZ4" s="72"/>
      <c r="BA4" s="72"/>
      <c r="BB4" s="72"/>
      <c r="BC4" s="72"/>
      <c r="BD4" s="72"/>
      <c r="BE4" s="72"/>
      <c r="BF4" s="72" t="s">
        <v>58</v>
      </c>
      <c r="BG4" s="72"/>
      <c r="BH4" s="72"/>
      <c r="BI4" s="72"/>
      <c r="BJ4" s="72"/>
      <c r="BK4" s="72"/>
      <c r="BL4" s="72"/>
      <c r="BM4" s="72"/>
      <c r="BN4" s="72"/>
      <c r="BO4" s="72"/>
      <c r="BP4" s="72"/>
      <c r="BQ4" s="72" t="s">
        <v>59</v>
      </c>
      <c r="BR4" s="72"/>
      <c r="BS4" s="72"/>
      <c r="BT4" s="72"/>
      <c r="BU4" s="72"/>
      <c r="BV4" s="72"/>
      <c r="BW4" s="72"/>
      <c r="BX4" s="72"/>
      <c r="BY4" s="72"/>
      <c r="BZ4" s="72"/>
      <c r="CA4" s="72"/>
      <c r="CB4" s="72" t="s">
        <v>60</v>
      </c>
      <c r="CC4" s="72"/>
      <c r="CD4" s="72"/>
      <c r="CE4" s="72"/>
      <c r="CF4" s="72"/>
      <c r="CG4" s="72"/>
      <c r="CH4" s="72"/>
      <c r="CI4" s="72"/>
      <c r="CJ4" s="72"/>
      <c r="CK4" s="72"/>
      <c r="CL4" s="72"/>
      <c r="CM4" s="72" t="s">
        <v>61</v>
      </c>
      <c r="CN4" s="72"/>
      <c r="CO4" s="72"/>
      <c r="CP4" s="72"/>
      <c r="CQ4" s="72"/>
      <c r="CR4" s="72"/>
      <c r="CS4" s="72"/>
      <c r="CT4" s="72"/>
      <c r="CU4" s="72"/>
      <c r="CV4" s="72"/>
      <c r="CW4" s="72"/>
      <c r="CX4" s="72" t="s">
        <v>62</v>
      </c>
      <c r="CY4" s="72"/>
      <c r="CZ4" s="72"/>
      <c r="DA4" s="72"/>
      <c r="DB4" s="72"/>
      <c r="DC4" s="72"/>
      <c r="DD4" s="72"/>
      <c r="DE4" s="72"/>
      <c r="DF4" s="72"/>
      <c r="DG4" s="72"/>
      <c r="DH4" s="72"/>
      <c r="DI4" s="72" t="s">
        <v>63</v>
      </c>
      <c r="DJ4" s="72"/>
      <c r="DK4" s="72"/>
      <c r="DL4" s="72"/>
      <c r="DM4" s="72"/>
      <c r="DN4" s="72"/>
      <c r="DO4" s="72"/>
      <c r="DP4" s="72"/>
      <c r="DQ4" s="72"/>
      <c r="DR4" s="72"/>
      <c r="DS4" s="72"/>
      <c r="DT4" s="72" t="s">
        <v>64</v>
      </c>
      <c r="DU4" s="72"/>
      <c r="DV4" s="72"/>
      <c r="DW4" s="72"/>
      <c r="DX4" s="72"/>
      <c r="DY4" s="72"/>
      <c r="DZ4" s="72"/>
      <c r="EA4" s="72"/>
      <c r="EB4" s="72"/>
      <c r="EC4" s="72"/>
      <c r="ED4" s="72"/>
      <c r="EE4" s="72" t="s">
        <v>65</v>
      </c>
      <c r="EF4" s="72"/>
      <c r="EG4" s="72"/>
      <c r="EH4" s="72"/>
      <c r="EI4" s="72"/>
      <c r="EJ4" s="72"/>
      <c r="EK4" s="72"/>
      <c r="EL4" s="72"/>
      <c r="EM4" s="72"/>
      <c r="EN4" s="72"/>
      <c r="EO4" s="72"/>
    </row>
    <row r="5" spans="1:148" x14ac:dyDescent="0.15">
      <c r="A5" s="14" t="s">
        <v>66</v>
      </c>
      <c r="B5" s="17"/>
      <c r="C5" s="17"/>
      <c r="D5" s="17"/>
      <c r="E5" s="17"/>
      <c r="F5" s="17"/>
      <c r="G5" s="17"/>
      <c r="H5" s="18" t="s">
        <v>67</v>
      </c>
      <c r="I5" s="18" t="s">
        <v>68</v>
      </c>
      <c r="J5" s="18" t="s">
        <v>69</v>
      </c>
      <c r="K5" s="18" t="s">
        <v>70</v>
      </c>
      <c r="L5" s="18" t="s">
        <v>71</v>
      </c>
      <c r="M5" s="18" t="s">
        <v>5</v>
      </c>
      <c r="N5" s="18" t="s">
        <v>72</v>
      </c>
      <c r="O5" s="18" t="s">
        <v>73</v>
      </c>
      <c r="P5" s="18" t="s">
        <v>74</v>
      </c>
      <c r="Q5" s="18" t="s">
        <v>75</v>
      </c>
      <c r="R5" s="18" t="s">
        <v>76</v>
      </c>
      <c r="S5" s="18" t="s">
        <v>77</v>
      </c>
      <c r="T5" s="18" t="s">
        <v>78</v>
      </c>
      <c r="U5" s="18" t="s">
        <v>79</v>
      </c>
      <c r="V5" s="18" t="s">
        <v>80</v>
      </c>
      <c r="W5" s="18" t="s">
        <v>81</v>
      </c>
      <c r="X5" s="18" t="s">
        <v>82</v>
      </c>
      <c r="Y5" s="18" t="s">
        <v>83</v>
      </c>
      <c r="Z5" s="18" t="s">
        <v>84</v>
      </c>
      <c r="AA5" s="18" t="s">
        <v>85</v>
      </c>
      <c r="AB5" s="18" t="s">
        <v>86</v>
      </c>
      <c r="AC5" s="18" t="s">
        <v>87</v>
      </c>
      <c r="AD5" s="18" t="s">
        <v>88</v>
      </c>
      <c r="AE5" s="18" t="s">
        <v>89</v>
      </c>
      <c r="AF5" s="18" t="s">
        <v>90</v>
      </c>
      <c r="AG5" s="18" t="s">
        <v>91</v>
      </c>
      <c r="AH5" s="18" t="s">
        <v>92</v>
      </c>
      <c r="AI5" s="18" t="s">
        <v>31</v>
      </c>
      <c r="AJ5" s="18" t="s">
        <v>83</v>
      </c>
      <c r="AK5" s="18" t="s">
        <v>84</v>
      </c>
      <c r="AL5" s="18" t="s">
        <v>85</v>
      </c>
      <c r="AM5" s="18" t="s">
        <v>86</v>
      </c>
      <c r="AN5" s="18" t="s">
        <v>87</v>
      </c>
      <c r="AO5" s="18" t="s">
        <v>88</v>
      </c>
      <c r="AP5" s="18" t="s">
        <v>89</v>
      </c>
      <c r="AQ5" s="18" t="s">
        <v>90</v>
      </c>
      <c r="AR5" s="18" t="s">
        <v>91</v>
      </c>
      <c r="AS5" s="18" t="s">
        <v>92</v>
      </c>
      <c r="AT5" s="18" t="s">
        <v>93</v>
      </c>
      <c r="AU5" s="18" t="s">
        <v>83</v>
      </c>
      <c r="AV5" s="18" t="s">
        <v>84</v>
      </c>
      <c r="AW5" s="18" t="s">
        <v>85</v>
      </c>
      <c r="AX5" s="18" t="s">
        <v>86</v>
      </c>
      <c r="AY5" s="18" t="s">
        <v>87</v>
      </c>
      <c r="AZ5" s="18" t="s">
        <v>88</v>
      </c>
      <c r="BA5" s="18" t="s">
        <v>89</v>
      </c>
      <c r="BB5" s="18" t="s">
        <v>90</v>
      </c>
      <c r="BC5" s="18" t="s">
        <v>91</v>
      </c>
      <c r="BD5" s="18" t="s">
        <v>92</v>
      </c>
      <c r="BE5" s="18" t="s">
        <v>93</v>
      </c>
      <c r="BF5" s="18" t="s">
        <v>83</v>
      </c>
      <c r="BG5" s="18" t="s">
        <v>84</v>
      </c>
      <c r="BH5" s="18" t="s">
        <v>85</v>
      </c>
      <c r="BI5" s="18" t="s">
        <v>86</v>
      </c>
      <c r="BJ5" s="18" t="s">
        <v>87</v>
      </c>
      <c r="BK5" s="18" t="s">
        <v>88</v>
      </c>
      <c r="BL5" s="18" t="s">
        <v>89</v>
      </c>
      <c r="BM5" s="18" t="s">
        <v>90</v>
      </c>
      <c r="BN5" s="18" t="s">
        <v>91</v>
      </c>
      <c r="BO5" s="18" t="s">
        <v>92</v>
      </c>
      <c r="BP5" s="18" t="s">
        <v>93</v>
      </c>
      <c r="BQ5" s="18" t="s">
        <v>83</v>
      </c>
      <c r="BR5" s="18" t="s">
        <v>84</v>
      </c>
      <c r="BS5" s="18" t="s">
        <v>85</v>
      </c>
      <c r="BT5" s="18" t="s">
        <v>86</v>
      </c>
      <c r="BU5" s="18" t="s">
        <v>87</v>
      </c>
      <c r="BV5" s="18" t="s">
        <v>88</v>
      </c>
      <c r="BW5" s="18" t="s">
        <v>89</v>
      </c>
      <c r="BX5" s="18" t="s">
        <v>90</v>
      </c>
      <c r="BY5" s="18" t="s">
        <v>91</v>
      </c>
      <c r="BZ5" s="18" t="s">
        <v>92</v>
      </c>
      <c r="CA5" s="18" t="s">
        <v>93</v>
      </c>
      <c r="CB5" s="18" t="s">
        <v>83</v>
      </c>
      <c r="CC5" s="18" t="s">
        <v>84</v>
      </c>
      <c r="CD5" s="18" t="s">
        <v>85</v>
      </c>
      <c r="CE5" s="18" t="s">
        <v>86</v>
      </c>
      <c r="CF5" s="18" t="s">
        <v>87</v>
      </c>
      <c r="CG5" s="18" t="s">
        <v>88</v>
      </c>
      <c r="CH5" s="18" t="s">
        <v>89</v>
      </c>
      <c r="CI5" s="18" t="s">
        <v>90</v>
      </c>
      <c r="CJ5" s="18" t="s">
        <v>91</v>
      </c>
      <c r="CK5" s="18" t="s">
        <v>92</v>
      </c>
      <c r="CL5" s="18" t="s">
        <v>93</v>
      </c>
      <c r="CM5" s="18" t="s">
        <v>83</v>
      </c>
      <c r="CN5" s="18" t="s">
        <v>84</v>
      </c>
      <c r="CO5" s="18" t="s">
        <v>85</v>
      </c>
      <c r="CP5" s="18" t="s">
        <v>86</v>
      </c>
      <c r="CQ5" s="18" t="s">
        <v>87</v>
      </c>
      <c r="CR5" s="18" t="s">
        <v>88</v>
      </c>
      <c r="CS5" s="18" t="s">
        <v>89</v>
      </c>
      <c r="CT5" s="18" t="s">
        <v>90</v>
      </c>
      <c r="CU5" s="18" t="s">
        <v>91</v>
      </c>
      <c r="CV5" s="18" t="s">
        <v>92</v>
      </c>
      <c r="CW5" s="18" t="s">
        <v>93</v>
      </c>
      <c r="CX5" s="18" t="s">
        <v>83</v>
      </c>
      <c r="CY5" s="18" t="s">
        <v>84</v>
      </c>
      <c r="CZ5" s="18" t="s">
        <v>85</v>
      </c>
      <c r="DA5" s="18" t="s">
        <v>86</v>
      </c>
      <c r="DB5" s="18" t="s">
        <v>87</v>
      </c>
      <c r="DC5" s="18" t="s">
        <v>88</v>
      </c>
      <c r="DD5" s="18" t="s">
        <v>89</v>
      </c>
      <c r="DE5" s="18" t="s">
        <v>90</v>
      </c>
      <c r="DF5" s="18" t="s">
        <v>91</v>
      </c>
      <c r="DG5" s="18" t="s">
        <v>92</v>
      </c>
      <c r="DH5" s="18" t="s">
        <v>93</v>
      </c>
      <c r="DI5" s="18" t="s">
        <v>83</v>
      </c>
      <c r="DJ5" s="18" t="s">
        <v>84</v>
      </c>
      <c r="DK5" s="18" t="s">
        <v>85</v>
      </c>
      <c r="DL5" s="18" t="s">
        <v>86</v>
      </c>
      <c r="DM5" s="18" t="s">
        <v>87</v>
      </c>
      <c r="DN5" s="18" t="s">
        <v>88</v>
      </c>
      <c r="DO5" s="18" t="s">
        <v>89</v>
      </c>
      <c r="DP5" s="18" t="s">
        <v>90</v>
      </c>
      <c r="DQ5" s="18" t="s">
        <v>91</v>
      </c>
      <c r="DR5" s="18" t="s">
        <v>92</v>
      </c>
      <c r="DS5" s="18" t="s">
        <v>93</v>
      </c>
      <c r="DT5" s="18" t="s">
        <v>83</v>
      </c>
      <c r="DU5" s="18" t="s">
        <v>84</v>
      </c>
      <c r="DV5" s="18" t="s">
        <v>85</v>
      </c>
      <c r="DW5" s="18" t="s">
        <v>86</v>
      </c>
      <c r="DX5" s="18" t="s">
        <v>87</v>
      </c>
      <c r="DY5" s="18" t="s">
        <v>88</v>
      </c>
      <c r="DZ5" s="18" t="s">
        <v>89</v>
      </c>
      <c r="EA5" s="18" t="s">
        <v>90</v>
      </c>
      <c r="EB5" s="18" t="s">
        <v>91</v>
      </c>
      <c r="EC5" s="18" t="s">
        <v>92</v>
      </c>
      <c r="ED5" s="18" t="s">
        <v>93</v>
      </c>
      <c r="EE5" s="18" t="s">
        <v>83</v>
      </c>
      <c r="EF5" s="18" t="s">
        <v>84</v>
      </c>
      <c r="EG5" s="18" t="s">
        <v>85</v>
      </c>
      <c r="EH5" s="18" t="s">
        <v>86</v>
      </c>
      <c r="EI5" s="18" t="s">
        <v>87</v>
      </c>
      <c r="EJ5" s="18" t="s">
        <v>88</v>
      </c>
      <c r="EK5" s="18" t="s">
        <v>89</v>
      </c>
      <c r="EL5" s="18" t="s">
        <v>90</v>
      </c>
      <c r="EM5" s="18" t="s">
        <v>91</v>
      </c>
      <c r="EN5" s="18" t="s">
        <v>92</v>
      </c>
      <c r="EO5" s="18" t="s">
        <v>93</v>
      </c>
    </row>
    <row r="6" spans="1:148" s="22" customFormat="1" x14ac:dyDescent="0.15">
      <c r="A6" s="14" t="s">
        <v>94</v>
      </c>
      <c r="B6" s="19">
        <f>B7</f>
        <v>2021</v>
      </c>
      <c r="C6" s="19">
        <f t="shared" ref="C6:X6" si="3">C7</f>
        <v>382108</v>
      </c>
      <c r="D6" s="19">
        <f t="shared" si="3"/>
        <v>46</v>
      </c>
      <c r="E6" s="19">
        <f t="shared" si="3"/>
        <v>17</v>
      </c>
      <c r="F6" s="19">
        <f t="shared" si="3"/>
        <v>4</v>
      </c>
      <c r="G6" s="19">
        <f t="shared" si="3"/>
        <v>0</v>
      </c>
      <c r="H6" s="19" t="str">
        <f t="shared" si="3"/>
        <v>愛媛県　伊予市</v>
      </c>
      <c r="I6" s="19" t="str">
        <f t="shared" si="3"/>
        <v>法適用</v>
      </c>
      <c r="J6" s="19" t="str">
        <f t="shared" si="3"/>
        <v>下水道事業</v>
      </c>
      <c r="K6" s="19" t="str">
        <f t="shared" si="3"/>
        <v>特定環境保全公共下水道</v>
      </c>
      <c r="L6" s="19" t="str">
        <f t="shared" si="3"/>
        <v>D2</v>
      </c>
      <c r="M6" s="19" t="str">
        <f t="shared" si="3"/>
        <v>非設置</v>
      </c>
      <c r="N6" s="20" t="str">
        <f t="shared" si="3"/>
        <v>-</v>
      </c>
      <c r="O6" s="20">
        <f t="shared" si="3"/>
        <v>80.36</v>
      </c>
      <c r="P6" s="20">
        <f t="shared" si="3"/>
        <v>2.4700000000000002</v>
      </c>
      <c r="Q6" s="20">
        <f t="shared" si="3"/>
        <v>80.599999999999994</v>
      </c>
      <c r="R6" s="20">
        <f t="shared" si="3"/>
        <v>2910</v>
      </c>
      <c r="S6" s="20">
        <f t="shared" si="3"/>
        <v>36107</v>
      </c>
      <c r="T6" s="20">
        <f t="shared" si="3"/>
        <v>194.44</v>
      </c>
      <c r="U6" s="20">
        <f t="shared" si="3"/>
        <v>185.7</v>
      </c>
      <c r="V6" s="20">
        <f t="shared" si="3"/>
        <v>888</v>
      </c>
      <c r="W6" s="20">
        <f t="shared" si="3"/>
        <v>0.55000000000000004</v>
      </c>
      <c r="X6" s="20">
        <f t="shared" si="3"/>
        <v>1614.55</v>
      </c>
      <c r="Y6" s="21" t="str">
        <f>IF(Y7="",NA(),Y7)</f>
        <v>-</v>
      </c>
      <c r="Z6" s="21" t="str">
        <f t="shared" ref="Z6:AH6" si="4">IF(Z7="",NA(),Z7)</f>
        <v>-</v>
      </c>
      <c r="AA6" s="21" t="str">
        <f t="shared" si="4"/>
        <v>-</v>
      </c>
      <c r="AB6" s="21">
        <f t="shared" si="4"/>
        <v>107.14</v>
      </c>
      <c r="AC6" s="21">
        <f t="shared" si="4"/>
        <v>105.24</v>
      </c>
      <c r="AD6" s="21" t="str">
        <f t="shared" si="4"/>
        <v>-</v>
      </c>
      <c r="AE6" s="21" t="str">
        <f t="shared" si="4"/>
        <v>-</v>
      </c>
      <c r="AF6" s="21" t="str">
        <f t="shared" si="4"/>
        <v>-</v>
      </c>
      <c r="AG6" s="21">
        <f t="shared" si="4"/>
        <v>105.78</v>
      </c>
      <c r="AH6" s="21">
        <f t="shared" si="4"/>
        <v>106.09</v>
      </c>
      <c r="AI6" s="20" t="str">
        <f>IF(AI7="","",IF(AI7="-","【-】","【"&amp;SUBSTITUTE(TEXT(AI7,"#,##0.00"),"-","△")&amp;"】"))</f>
        <v>【105.35】</v>
      </c>
      <c r="AJ6" s="21" t="str">
        <f>IF(AJ7="",NA(),AJ7)</f>
        <v>-</v>
      </c>
      <c r="AK6" s="21" t="str">
        <f t="shared" ref="AK6:AS6" si="5">IF(AK7="",NA(),AK7)</f>
        <v>-</v>
      </c>
      <c r="AL6" s="21" t="str">
        <f t="shared" si="5"/>
        <v>-</v>
      </c>
      <c r="AM6" s="20">
        <f t="shared" si="5"/>
        <v>0</v>
      </c>
      <c r="AN6" s="20">
        <f t="shared" si="5"/>
        <v>0</v>
      </c>
      <c r="AO6" s="21" t="str">
        <f t="shared" si="5"/>
        <v>-</v>
      </c>
      <c r="AP6" s="21" t="str">
        <f t="shared" si="5"/>
        <v>-</v>
      </c>
      <c r="AQ6" s="21" t="str">
        <f t="shared" si="5"/>
        <v>-</v>
      </c>
      <c r="AR6" s="21">
        <f t="shared" si="5"/>
        <v>63.96</v>
      </c>
      <c r="AS6" s="21">
        <f t="shared" si="5"/>
        <v>69.42</v>
      </c>
      <c r="AT6" s="20" t="str">
        <f>IF(AT7="","",IF(AT7="-","【-】","【"&amp;SUBSTITUTE(TEXT(AT7,"#,##0.00"),"-","△")&amp;"】"))</f>
        <v>【63.89】</v>
      </c>
      <c r="AU6" s="21" t="str">
        <f>IF(AU7="",NA(),AU7)</f>
        <v>-</v>
      </c>
      <c r="AV6" s="21" t="str">
        <f t="shared" ref="AV6:BD6" si="6">IF(AV7="",NA(),AV7)</f>
        <v>-</v>
      </c>
      <c r="AW6" s="21" t="str">
        <f t="shared" si="6"/>
        <v>-</v>
      </c>
      <c r="AX6" s="21">
        <f t="shared" si="6"/>
        <v>26.86</v>
      </c>
      <c r="AY6" s="21">
        <f t="shared" si="6"/>
        <v>47.99</v>
      </c>
      <c r="AZ6" s="21" t="str">
        <f t="shared" si="6"/>
        <v>-</v>
      </c>
      <c r="BA6" s="21" t="str">
        <f t="shared" si="6"/>
        <v>-</v>
      </c>
      <c r="BB6" s="21" t="str">
        <f t="shared" si="6"/>
        <v>-</v>
      </c>
      <c r="BC6" s="21">
        <f t="shared" si="6"/>
        <v>44.24</v>
      </c>
      <c r="BD6" s="21">
        <f t="shared" si="6"/>
        <v>43.07</v>
      </c>
      <c r="BE6" s="20" t="str">
        <f>IF(BE7="","",IF(BE7="-","【-】","【"&amp;SUBSTITUTE(TEXT(BE7,"#,##0.00"),"-","△")&amp;"】"))</f>
        <v>【44.07】</v>
      </c>
      <c r="BF6" s="21" t="str">
        <f>IF(BF7="",NA(),BF7)</f>
        <v>-</v>
      </c>
      <c r="BG6" s="21" t="str">
        <f t="shared" ref="BG6:BO6" si="7">IF(BG7="",NA(),BG7)</f>
        <v>-</v>
      </c>
      <c r="BH6" s="21" t="str">
        <f t="shared" si="7"/>
        <v>-</v>
      </c>
      <c r="BI6" s="20">
        <f t="shared" si="7"/>
        <v>0</v>
      </c>
      <c r="BJ6" s="20">
        <f t="shared" si="7"/>
        <v>0</v>
      </c>
      <c r="BK6" s="21" t="str">
        <f t="shared" si="7"/>
        <v>-</v>
      </c>
      <c r="BL6" s="21" t="str">
        <f t="shared" si="7"/>
        <v>-</v>
      </c>
      <c r="BM6" s="21" t="str">
        <f t="shared" si="7"/>
        <v>-</v>
      </c>
      <c r="BN6" s="21">
        <f t="shared" si="7"/>
        <v>1258.43</v>
      </c>
      <c r="BO6" s="21">
        <f t="shared" si="7"/>
        <v>1163.75</v>
      </c>
      <c r="BP6" s="20" t="str">
        <f>IF(BP7="","",IF(BP7="-","【-】","【"&amp;SUBSTITUTE(TEXT(BP7,"#,##0.00"),"-","△")&amp;"】"))</f>
        <v>【1,201.79】</v>
      </c>
      <c r="BQ6" s="21" t="str">
        <f>IF(BQ7="",NA(),BQ7)</f>
        <v>-</v>
      </c>
      <c r="BR6" s="21" t="str">
        <f t="shared" ref="BR6:BZ6" si="8">IF(BR7="",NA(),BR7)</f>
        <v>-</v>
      </c>
      <c r="BS6" s="21" t="str">
        <f t="shared" si="8"/>
        <v>-</v>
      </c>
      <c r="BT6" s="21">
        <f t="shared" si="8"/>
        <v>48.96</v>
      </c>
      <c r="BU6" s="21">
        <f t="shared" si="8"/>
        <v>41.43</v>
      </c>
      <c r="BV6" s="21" t="str">
        <f t="shared" si="8"/>
        <v>-</v>
      </c>
      <c r="BW6" s="21" t="str">
        <f t="shared" si="8"/>
        <v>-</v>
      </c>
      <c r="BX6" s="21" t="str">
        <f t="shared" si="8"/>
        <v>-</v>
      </c>
      <c r="BY6" s="21">
        <f t="shared" si="8"/>
        <v>73.36</v>
      </c>
      <c r="BZ6" s="21">
        <f t="shared" si="8"/>
        <v>72.599999999999994</v>
      </c>
      <c r="CA6" s="20" t="str">
        <f>IF(CA7="","",IF(CA7="-","【-】","【"&amp;SUBSTITUTE(TEXT(CA7,"#,##0.00"),"-","△")&amp;"】"))</f>
        <v>【75.31】</v>
      </c>
      <c r="CB6" s="21" t="str">
        <f>IF(CB7="",NA(),CB7)</f>
        <v>-</v>
      </c>
      <c r="CC6" s="21" t="str">
        <f t="shared" ref="CC6:CK6" si="9">IF(CC7="",NA(),CC7)</f>
        <v>-</v>
      </c>
      <c r="CD6" s="21" t="str">
        <f t="shared" si="9"/>
        <v>-</v>
      </c>
      <c r="CE6" s="21">
        <f t="shared" si="9"/>
        <v>324.37</v>
      </c>
      <c r="CF6" s="21">
        <f t="shared" si="9"/>
        <v>384.51</v>
      </c>
      <c r="CG6" s="21" t="str">
        <f t="shared" si="9"/>
        <v>-</v>
      </c>
      <c r="CH6" s="21" t="str">
        <f t="shared" si="9"/>
        <v>-</v>
      </c>
      <c r="CI6" s="21" t="str">
        <f t="shared" si="9"/>
        <v>-</v>
      </c>
      <c r="CJ6" s="21">
        <f t="shared" si="9"/>
        <v>224.88</v>
      </c>
      <c r="CK6" s="21">
        <f t="shared" si="9"/>
        <v>228.64</v>
      </c>
      <c r="CL6" s="20" t="str">
        <f>IF(CL7="","",IF(CL7="-","【-】","【"&amp;SUBSTITUTE(TEXT(CL7,"#,##0.00"),"-","△")&amp;"】"))</f>
        <v>【216.39】</v>
      </c>
      <c r="CM6" s="21" t="str">
        <f>IF(CM7="",NA(),CM7)</f>
        <v>-</v>
      </c>
      <c r="CN6" s="21" t="str">
        <f t="shared" ref="CN6:CV6" si="10">IF(CN7="",NA(),CN7)</f>
        <v>-</v>
      </c>
      <c r="CO6" s="21" t="str">
        <f t="shared" si="10"/>
        <v>-</v>
      </c>
      <c r="CP6" s="21">
        <f t="shared" si="10"/>
        <v>47.68</v>
      </c>
      <c r="CQ6" s="21">
        <f t="shared" si="10"/>
        <v>47.07</v>
      </c>
      <c r="CR6" s="21" t="str">
        <f t="shared" si="10"/>
        <v>-</v>
      </c>
      <c r="CS6" s="21" t="str">
        <f t="shared" si="10"/>
        <v>-</v>
      </c>
      <c r="CT6" s="21" t="str">
        <f t="shared" si="10"/>
        <v>-</v>
      </c>
      <c r="CU6" s="21">
        <f t="shared" si="10"/>
        <v>42.4</v>
      </c>
      <c r="CV6" s="21">
        <f t="shared" si="10"/>
        <v>42.28</v>
      </c>
      <c r="CW6" s="20" t="str">
        <f>IF(CW7="","",IF(CW7="-","【-】","【"&amp;SUBSTITUTE(TEXT(CW7,"#,##0.00"),"-","△")&amp;"】"))</f>
        <v>【42.57】</v>
      </c>
      <c r="CX6" s="21" t="str">
        <f>IF(CX7="",NA(),CX7)</f>
        <v>-</v>
      </c>
      <c r="CY6" s="21" t="str">
        <f t="shared" ref="CY6:DG6" si="11">IF(CY7="",NA(),CY7)</f>
        <v>-</v>
      </c>
      <c r="CZ6" s="21" t="str">
        <f t="shared" si="11"/>
        <v>-</v>
      </c>
      <c r="DA6" s="21">
        <f t="shared" si="11"/>
        <v>89.46</v>
      </c>
      <c r="DB6" s="21">
        <f t="shared" si="11"/>
        <v>88.06</v>
      </c>
      <c r="DC6" s="21" t="str">
        <f t="shared" si="11"/>
        <v>-</v>
      </c>
      <c r="DD6" s="21" t="str">
        <f t="shared" si="11"/>
        <v>-</v>
      </c>
      <c r="DE6" s="21" t="str">
        <f t="shared" si="11"/>
        <v>-</v>
      </c>
      <c r="DF6" s="21">
        <f t="shared" si="11"/>
        <v>84.19</v>
      </c>
      <c r="DG6" s="21">
        <f t="shared" si="11"/>
        <v>84.34</v>
      </c>
      <c r="DH6" s="20" t="str">
        <f>IF(DH7="","",IF(DH7="-","【-】","【"&amp;SUBSTITUTE(TEXT(DH7,"#,##0.00"),"-","△")&amp;"】"))</f>
        <v>【85.24】</v>
      </c>
      <c r="DI6" s="21" t="str">
        <f>IF(DI7="",NA(),DI7)</f>
        <v>-</v>
      </c>
      <c r="DJ6" s="21" t="str">
        <f t="shared" ref="DJ6:DR6" si="12">IF(DJ7="",NA(),DJ7)</f>
        <v>-</v>
      </c>
      <c r="DK6" s="21" t="str">
        <f t="shared" si="12"/>
        <v>-</v>
      </c>
      <c r="DL6" s="21">
        <f t="shared" si="12"/>
        <v>3.23</v>
      </c>
      <c r="DM6" s="21">
        <f t="shared" si="12"/>
        <v>6.47</v>
      </c>
      <c r="DN6" s="21" t="str">
        <f t="shared" si="12"/>
        <v>-</v>
      </c>
      <c r="DO6" s="21" t="str">
        <f t="shared" si="12"/>
        <v>-</v>
      </c>
      <c r="DP6" s="21" t="str">
        <f t="shared" si="12"/>
        <v>-</v>
      </c>
      <c r="DQ6" s="21">
        <f t="shared" si="12"/>
        <v>21.36</v>
      </c>
      <c r="DR6" s="21">
        <f t="shared" si="12"/>
        <v>22.79</v>
      </c>
      <c r="DS6" s="20" t="str">
        <f>IF(DS7="","",IF(DS7="-","【-】","【"&amp;SUBSTITUTE(TEXT(DS7,"#,##0.00"),"-","△")&amp;"】"))</f>
        <v>【25.87】</v>
      </c>
      <c r="DT6" s="21" t="str">
        <f>IF(DT7="",NA(),DT7)</f>
        <v>-</v>
      </c>
      <c r="DU6" s="21" t="str">
        <f t="shared" ref="DU6:EC6" si="13">IF(DU7="",NA(),DU7)</f>
        <v>-</v>
      </c>
      <c r="DV6" s="21" t="str">
        <f t="shared" si="13"/>
        <v>-</v>
      </c>
      <c r="DW6" s="20">
        <f t="shared" si="13"/>
        <v>0</v>
      </c>
      <c r="DX6" s="20">
        <f t="shared" si="13"/>
        <v>0</v>
      </c>
      <c r="DY6" s="21" t="str">
        <f t="shared" si="13"/>
        <v>-</v>
      </c>
      <c r="DZ6" s="21" t="str">
        <f t="shared" si="13"/>
        <v>-</v>
      </c>
      <c r="EA6" s="21" t="str">
        <f t="shared" si="13"/>
        <v>-</v>
      </c>
      <c r="EB6" s="21">
        <f t="shared" si="13"/>
        <v>0.01</v>
      </c>
      <c r="EC6" s="21">
        <f t="shared" si="13"/>
        <v>0.01</v>
      </c>
      <c r="ED6" s="20" t="str">
        <f>IF(ED7="","",IF(ED7="-","【-】","【"&amp;SUBSTITUTE(TEXT(ED7,"#,##0.00"),"-","△")&amp;"】"))</f>
        <v>【0.01】</v>
      </c>
      <c r="EE6" s="21" t="str">
        <f>IF(EE7="",NA(),EE7)</f>
        <v>-</v>
      </c>
      <c r="EF6" s="21" t="str">
        <f t="shared" ref="EF6:EN6" si="14">IF(EF7="",NA(),EF7)</f>
        <v>-</v>
      </c>
      <c r="EG6" s="21" t="str">
        <f t="shared" si="14"/>
        <v>-</v>
      </c>
      <c r="EH6" s="20">
        <f t="shared" si="14"/>
        <v>0</v>
      </c>
      <c r="EI6" s="20">
        <f t="shared" si="14"/>
        <v>0</v>
      </c>
      <c r="EJ6" s="21" t="str">
        <f t="shared" si="14"/>
        <v>-</v>
      </c>
      <c r="EK6" s="21" t="str">
        <f t="shared" si="14"/>
        <v>-</v>
      </c>
      <c r="EL6" s="21" t="str">
        <f t="shared" si="14"/>
        <v>-</v>
      </c>
      <c r="EM6" s="21">
        <f t="shared" si="14"/>
        <v>0.39</v>
      </c>
      <c r="EN6" s="21">
        <f t="shared" si="14"/>
        <v>0.1</v>
      </c>
      <c r="EO6" s="20" t="str">
        <f>IF(EO7="","",IF(EO7="-","【-】","【"&amp;SUBSTITUTE(TEXT(EO7,"#,##0.00"),"-","△")&amp;"】"))</f>
        <v>【0.15】</v>
      </c>
    </row>
    <row r="7" spans="1:148" s="22" customFormat="1" x14ac:dyDescent="0.15">
      <c r="A7" s="14"/>
      <c r="B7" s="23">
        <v>2021</v>
      </c>
      <c r="C7" s="23">
        <v>382108</v>
      </c>
      <c r="D7" s="23">
        <v>46</v>
      </c>
      <c r="E7" s="23">
        <v>17</v>
      </c>
      <c r="F7" s="23">
        <v>4</v>
      </c>
      <c r="G7" s="23">
        <v>0</v>
      </c>
      <c r="H7" s="23" t="s">
        <v>95</v>
      </c>
      <c r="I7" s="23" t="s">
        <v>96</v>
      </c>
      <c r="J7" s="23" t="s">
        <v>97</v>
      </c>
      <c r="K7" s="23" t="s">
        <v>98</v>
      </c>
      <c r="L7" s="23" t="s">
        <v>99</v>
      </c>
      <c r="M7" s="23" t="s">
        <v>100</v>
      </c>
      <c r="N7" s="24" t="s">
        <v>101</v>
      </c>
      <c r="O7" s="24">
        <v>80.36</v>
      </c>
      <c r="P7" s="24">
        <v>2.4700000000000002</v>
      </c>
      <c r="Q7" s="24">
        <v>80.599999999999994</v>
      </c>
      <c r="R7" s="24">
        <v>2910</v>
      </c>
      <c r="S7" s="24">
        <v>36107</v>
      </c>
      <c r="T7" s="24">
        <v>194.44</v>
      </c>
      <c r="U7" s="24">
        <v>185.7</v>
      </c>
      <c r="V7" s="24">
        <v>888</v>
      </c>
      <c r="W7" s="24">
        <v>0.55000000000000004</v>
      </c>
      <c r="X7" s="24">
        <v>1614.55</v>
      </c>
      <c r="Y7" s="24" t="s">
        <v>101</v>
      </c>
      <c r="Z7" s="24" t="s">
        <v>101</v>
      </c>
      <c r="AA7" s="24" t="s">
        <v>101</v>
      </c>
      <c r="AB7" s="24">
        <v>107.14</v>
      </c>
      <c r="AC7" s="24">
        <v>105.24</v>
      </c>
      <c r="AD7" s="24" t="s">
        <v>101</v>
      </c>
      <c r="AE7" s="24" t="s">
        <v>101</v>
      </c>
      <c r="AF7" s="24" t="s">
        <v>101</v>
      </c>
      <c r="AG7" s="24">
        <v>105.78</v>
      </c>
      <c r="AH7" s="24">
        <v>106.09</v>
      </c>
      <c r="AI7" s="24">
        <v>105.35</v>
      </c>
      <c r="AJ7" s="24" t="s">
        <v>101</v>
      </c>
      <c r="AK7" s="24" t="s">
        <v>101</v>
      </c>
      <c r="AL7" s="24" t="s">
        <v>101</v>
      </c>
      <c r="AM7" s="24">
        <v>0</v>
      </c>
      <c r="AN7" s="24">
        <v>0</v>
      </c>
      <c r="AO7" s="24" t="s">
        <v>101</v>
      </c>
      <c r="AP7" s="24" t="s">
        <v>101</v>
      </c>
      <c r="AQ7" s="24" t="s">
        <v>101</v>
      </c>
      <c r="AR7" s="24">
        <v>63.96</v>
      </c>
      <c r="AS7" s="24">
        <v>69.42</v>
      </c>
      <c r="AT7" s="24">
        <v>63.89</v>
      </c>
      <c r="AU7" s="24" t="s">
        <v>101</v>
      </c>
      <c r="AV7" s="24" t="s">
        <v>101</v>
      </c>
      <c r="AW7" s="24" t="s">
        <v>101</v>
      </c>
      <c r="AX7" s="24">
        <v>26.86</v>
      </c>
      <c r="AY7" s="24">
        <v>47.99</v>
      </c>
      <c r="AZ7" s="24" t="s">
        <v>101</v>
      </c>
      <c r="BA7" s="24" t="s">
        <v>101</v>
      </c>
      <c r="BB7" s="24" t="s">
        <v>101</v>
      </c>
      <c r="BC7" s="24">
        <v>44.24</v>
      </c>
      <c r="BD7" s="24">
        <v>43.07</v>
      </c>
      <c r="BE7" s="24">
        <v>44.07</v>
      </c>
      <c r="BF7" s="24" t="s">
        <v>101</v>
      </c>
      <c r="BG7" s="24" t="s">
        <v>101</v>
      </c>
      <c r="BH7" s="24" t="s">
        <v>101</v>
      </c>
      <c r="BI7" s="24">
        <v>0</v>
      </c>
      <c r="BJ7" s="24">
        <v>0</v>
      </c>
      <c r="BK7" s="24" t="s">
        <v>101</v>
      </c>
      <c r="BL7" s="24" t="s">
        <v>101</v>
      </c>
      <c r="BM7" s="24" t="s">
        <v>101</v>
      </c>
      <c r="BN7" s="24">
        <v>1258.43</v>
      </c>
      <c r="BO7" s="24">
        <v>1163.75</v>
      </c>
      <c r="BP7" s="24">
        <v>1201.79</v>
      </c>
      <c r="BQ7" s="24" t="s">
        <v>101</v>
      </c>
      <c r="BR7" s="24" t="s">
        <v>101</v>
      </c>
      <c r="BS7" s="24" t="s">
        <v>101</v>
      </c>
      <c r="BT7" s="24">
        <v>48.96</v>
      </c>
      <c r="BU7" s="24">
        <v>41.43</v>
      </c>
      <c r="BV7" s="24" t="s">
        <v>101</v>
      </c>
      <c r="BW7" s="24" t="s">
        <v>101</v>
      </c>
      <c r="BX7" s="24" t="s">
        <v>101</v>
      </c>
      <c r="BY7" s="24">
        <v>73.36</v>
      </c>
      <c r="BZ7" s="24">
        <v>72.599999999999994</v>
      </c>
      <c r="CA7" s="24">
        <v>75.31</v>
      </c>
      <c r="CB7" s="24" t="s">
        <v>101</v>
      </c>
      <c r="CC7" s="24" t="s">
        <v>101</v>
      </c>
      <c r="CD7" s="24" t="s">
        <v>101</v>
      </c>
      <c r="CE7" s="24">
        <v>324.37</v>
      </c>
      <c r="CF7" s="24">
        <v>384.51</v>
      </c>
      <c r="CG7" s="24" t="s">
        <v>101</v>
      </c>
      <c r="CH7" s="24" t="s">
        <v>101</v>
      </c>
      <c r="CI7" s="24" t="s">
        <v>101</v>
      </c>
      <c r="CJ7" s="24">
        <v>224.88</v>
      </c>
      <c r="CK7" s="24">
        <v>228.64</v>
      </c>
      <c r="CL7" s="24">
        <v>216.39</v>
      </c>
      <c r="CM7" s="24" t="s">
        <v>101</v>
      </c>
      <c r="CN7" s="24" t="s">
        <v>101</v>
      </c>
      <c r="CO7" s="24" t="s">
        <v>101</v>
      </c>
      <c r="CP7" s="24">
        <v>47.68</v>
      </c>
      <c r="CQ7" s="24">
        <v>47.07</v>
      </c>
      <c r="CR7" s="24" t="s">
        <v>101</v>
      </c>
      <c r="CS7" s="24" t="s">
        <v>101</v>
      </c>
      <c r="CT7" s="24" t="s">
        <v>101</v>
      </c>
      <c r="CU7" s="24">
        <v>42.4</v>
      </c>
      <c r="CV7" s="24">
        <v>42.28</v>
      </c>
      <c r="CW7" s="24">
        <v>42.57</v>
      </c>
      <c r="CX7" s="24" t="s">
        <v>101</v>
      </c>
      <c r="CY7" s="24" t="s">
        <v>101</v>
      </c>
      <c r="CZ7" s="24" t="s">
        <v>101</v>
      </c>
      <c r="DA7" s="24">
        <v>89.46</v>
      </c>
      <c r="DB7" s="24">
        <v>88.06</v>
      </c>
      <c r="DC7" s="24" t="s">
        <v>101</v>
      </c>
      <c r="DD7" s="24" t="s">
        <v>101</v>
      </c>
      <c r="DE7" s="24" t="s">
        <v>101</v>
      </c>
      <c r="DF7" s="24">
        <v>84.19</v>
      </c>
      <c r="DG7" s="24">
        <v>84.34</v>
      </c>
      <c r="DH7" s="24">
        <v>85.24</v>
      </c>
      <c r="DI7" s="24" t="s">
        <v>101</v>
      </c>
      <c r="DJ7" s="24" t="s">
        <v>101</v>
      </c>
      <c r="DK7" s="24" t="s">
        <v>101</v>
      </c>
      <c r="DL7" s="24">
        <v>3.23</v>
      </c>
      <c r="DM7" s="24">
        <v>6.47</v>
      </c>
      <c r="DN7" s="24" t="s">
        <v>101</v>
      </c>
      <c r="DO7" s="24" t="s">
        <v>101</v>
      </c>
      <c r="DP7" s="24" t="s">
        <v>101</v>
      </c>
      <c r="DQ7" s="24">
        <v>21.36</v>
      </c>
      <c r="DR7" s="24">
        <v>22.79</v>
      </c>
      <c r="DS7" s="24">
        <v>25.87</v>
      </c>
      <c r="DT7" s="24" t="s">
        <v>101</v>
      </c>
      <c r="DU7" s="24" t="s">
        <v>101</v>
      </c>
      <c r="DV7" s="24" t="s">
        <v>101</v>
      </c>
      <c r="DW7" s="24">
        <v>0</v>
      </c>
      <c r="DX7" s="24">
        <v>0</v>
      </c>
      <c r="DY7" s="24" t="s">
        <v>101</v>
      </c>
      <c r="DZ7" s="24" t="s">
        <v>101</v>
      </c>
      <c r="EA7" s="24" t="s">
        <v>101</v>
      </c>
      <c r="EB7" s="24">
        <v>0.01</v>
      </c>
      <c r="EC7" s="24">
        <v>0.01</v>
      </c>
      <c r="ED7" s="24">
        <v>0.01</v>
      </c>
      <c r="EE7" s="24" t="s">
        <v>101</v>
      </c>
      <c r="EF7" s="24" t="s">
        <v>101</v>
      </c>
      <c r="EG7" s="24" t="s">
        <v>101</v>
      </c>
      <c r="EH7" s="24">
        <v>0</v>
      </c>
      <c r="EI7" s="24">
        <v>0</v>
      </c>
      <c r="EJ7" s="24" t="s">
        <v>101</v>
      </c>
      <c r="EK7" s="24" t="s">
        <v>101</v>
      </c>
      <c r="EL7" s="24" t="s">
        <v>101</v>
      </c>
      <c r="EM7" s="24">
        <v>0.39</v>
      </c>
      <c r="EN7" s="24">
        <v>0.1</v>
      </c>
      <c r="EO7" s="24">
        <v>0.15</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102</v>
      </c>
      <c r="C9" s="26" t="s">
        <v>103</v>
      </c>
      <c r="D9" s="26" t="s">
        <v>104</v>
      </c>
      <c r="E9" s="26" t="s">
        <v>105</v>
      </c>
      <c r="F9" s="26" t="s">
        <v>106</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107</v>
      </c>
    </row>
    <row r="12" spans="1:148" x14ac:dyDescent="0.15">
      <c r="B12">
        <v>1</v>
      </c>
      <c r="C12">
        <v>1</v>
      </c>
      <c r="D12">
        <v>1</v>
      </c>
      <c r="E12">
        <v>2</v>
      </c>
      <c r="F12">
        <v>3</v>
      </c>
      <c r="G12" t="s">
        <v>108</v>
      </c>
    </row>
    <row r="13" spans="1:148" x14ac:dyDescent="0.15">
      <c r="B13" t="s">
        <v>109</v>
      </c>
      <c r="C13" t="s">
        <v>110</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2023-01-12T02:47:23Z</cp:lastPrinted>
  <dcterms:created xsi:type="dcterms:W3CDTF">2022-12-01T01:31:03Z</dcterms:created>
  <dcterms:modified xsi:type="dcterms:W3CDTF">2023-01-13T00:05:02Z</dcterms:modified>
  <cp:category/>
</cp:coreProperties>
</file>